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C7EE4C93-BE5F-4689-821F-DCC053D9BAC7}" xr6:coauthVersionLast="45" xr6:coauthVersionMax="45" xr10:uidLastSave="{00000000-0000-0000-0000-000000000000}"/>
  <bookViews>
    <workbookView xWindow="4080" yWindow="1980" windowWidth="18690" windowHeight="17100" tabRatio="520" activeTab="2" xr2:uid="{00000000-000D-0000-FFFF-FFFF00000000}"/>
  </bookViews>
  <sheets>
    <sheet name="DatosLaboralesNomina (276)" sheetId="21" r:id="rId1"/>
    <sheet name="DatosLaboNomina (Contrata 276)" sheetId="22" r:id="rId2"/>
    <sheet name="DatosLaboNomina (Contr 728) (2" sheetId="26" r:id="rId3"/>
  </sheets>
  <definedNames>
    <definedName name="_xlnm._FilterDatabase" localSheetId="2" hidden="1">'DatosLaboNomina (Contr 728) (2'!$B$8:$AG$9</definedName>
    <definedName name="_xlnm._FilterDatabase" localSheetId="1" hidden="1">'DatosLaboNomina (Contrata 276)'!$A$8:$AF$36</definedName>
    <definedName name="_xlnm._FilterDatabase" localSheetId="0" hidden="1">'DatosLaboralesNomina (276)'!$A$8:$AH$227</definedName>
    <definedName name="_xlnm.Print_Area" localSheetId="0">'DatosLaboralesNomina (276)'!$A$1:$AH$249</definedName>
    <definedName name="_xlnm.Print_Titles" localSheetId="0">'DatosLaboralesNomina (276)'!$1:$7</definedName>
  </definedNames>
  <calcPr calcId="181029"/>
</workbook>
</file>

<file path=xl/calcChain.xml><?xml version="1.0" encoding="utf-8"?>
<calcChain xmlns="http://schemas.openxmlformats.org/spreadsheetml/2006/main">
  <c r="Q227" i="21" l="1"/>
  <c r="AE9" i="26" l="1"/>
  <c r="AE8" i="26" s="1"/>
  <c r="AE11" i="26" s="1"/>
  <c r="V9" i="26"/>
  <c r="Z9" i="26" s="1"/>
  <c r="Z8" i="26" s="1"/>
  <c r="Z11" i="26" s="1"/>
  <c r="R9" i="26"/>
  <c r="R8" i="26" s="1"/>
  <c r="R11" i="26" s="1"/>
  <c r="Q9" i="26"/>
  <c r="O9" i="26"/>
  <c r="S9" i="26" s="1"/>
  <c r="AD8" i="26"/>
  <c r="AD11" i="26" s="1"/>
  <c r="AB8" i="26"/>
  <c r="AB11" i="26" s="1"/>
  <c r="X8" i="26"/>
  <c r="X11" i="26" s="1"/>
  <c r="U8" i="26"/>
  <c r="U11" i="26" s="1"/>
  <c r="Q8" i="26"/>
  <c r="Q11" i="26" s="1"/>
  <c r="P8" i="26"/>
  <c r="P11" i="26" s="1"/>
  <c r="N8" i="26"/>
  <c r="N11" i="26" s="1"/>
  <c r="M8" i="26"/>
  <c r="M11" i="26" s="1"/>
  <c r="O8" i="26" l="1"/>
  <c r="O11" i="26" s="1"/>
  <c r="V8" i="26"/>
  <c r="V11" i="26" s="1"/>
  <c r="T9" i="26"/>
  <c r="T8" i="26" s="1"/>
  <c r="T11" i="26" s="1"/>
  <c r="AF9" i="26"/>
  <c r="AF8" i="26" s="1"/>
  <c r="AF11" i="26" s="1"/>
  <c r="S8" i="26"/>
  <c r="S11" i="26" s="1"/>
  <c r="W9" i="26"/>
  <c r="Y9" i="26"/>
  <c r="Y8" i="26" s="1"/>
  <c r="Y11" i="26" s="1"/>
  <c r="W8" i="26" l="1"/>
  <c r="W11" i="26" s="1"/>
  <c r="AA9" i="26"/>
  <c r="AC9" i="26" l="1"/>
  <c r="AA8" i="26"/>
  <c r="AA11" i="26" s="1"/>
  <c r="AC8" i="26" l="1"/>
  <c r="AC11" i="26" s="1"/>
  <c r="AG9" i="26"/>
  <c r="AG8" i="26" s="1"/>
  <c r="AG11" i="26" s="1"/>
  <c r="U9" i="21"/>
  <c r="Z9" i="21" s="1"/>
  <c r="T10" i="21"/>
  <c r="AA36" i="22"/>
  <c r="AA34" i="22"/>
  <c r="AA33" i="22"/>
  <c r="AA31" i="22"/>
  <c r="AA30" i="22"/>
  <c r="AA28" i="22"/>
  <c r="AA27" i="22"/>
  <c r="AA26" i="22"/>
  <c r="AA25" i="22"/>
  <c r="AA24" i="22"/>
  <c r="AA23" i="22"/>
  <c r="AA21" i="22"/>
  <c r="AA20" i="22"/>
  <c r="AA19" i="22"/>
  <c r="AA18" i="22"/>
  <c r="AA16" i="22"/>
  <c r="AA14" i="22"/>
  <c r="AA12" i="22"/>
  <c r="AA10" i="22"/>
  <c r="AA9" i="22"/>
  <c r="AC227" i="21" l="1"/>
  <c r="U226" i="21"/>
  <c r="Z226" i="21" s="1"/>
  <c r="U225" i="21"/>
  <c r="Z225" i="21" s="1"/>
  <c r="U223" i="21"/>
  <c r="Z223" i="21" s="1"/>
  <c r="U222" i="21"/>
  <c r="Z222" i="21" s="1"/>
  <c r="U220" i="21"/>
  <c r="Z220" i="21" s="1"/>
  <c r="U219" i="21"/>
  <c r="Z219" i="21" s="1"/>
  <c r="U218" i="21"/>
  <c r="Z218" i="21" s="1"/>
  <c r="U216" i="21"/>
  <c r="Z216" i="21" s="1"/>
  <c r="U215" i="21"/>
  <c r="Z215" i="21" s="1"/>
  <c r="U214" i="21"/>
  <c r="Z214" i="21" s="1"/>
  <c r="U213" i="21"/>
  <c r="Z213" i="21" s="1"/>
  <c r="U212" i="21"/>
  <c r="Z212" i="21" s="1"/>
  <c r="U210" i="21"/>
  <c r="Z210" i="21" s="1"/>
  <c r="U209" i="21"/>
  <c r="Z209" i="21" s="1"/>
  <c r="U208" i="21"/>
  <c r="Z208" i="21" s="1"/>
  <c r="U207" i="21"/>
  <c r="Z207" i="21" s="1"/>
  <c r="U206" i="21"/>
  <c r="Z206" i="21" s="1"/>
  <c r="U205" i="21"/>
  <c r="Z205" i="21" s="1"/>
  <c r="U204" i="21"/>
  <c r="Z204" i="21" s="1"/>
  <c r="U202" i="21"/>
  <c r="Z202" i="21" s="1"/>
  <c r="U201" i="21"/>
  <c r="Z201" i="21" s="1"/>
  <c r="U200" i="21"/>
  <c r="Z200" i="21" s="1"/>
  <c r="U199" i="21"/>
  <c r="Z199" i="21" s="1"/>
  <c r="U197" i="21"/>
  <c r="Z197" i="21" s="1"/>
  <c r="U196" i="21"/>
  <c r="Z196" i="21" s="1"/>
  <c r="U195" i="21"/>
  <c r="Z195" i="21" s="1"/>
  <c r="U194" i="21"/>
  <c r="Z194" i="21" s="1"/>
  <c r="U192" i="21"/>
  <c r="Z192" i="21" s="1"/>
  <c r="U190" i="21"/>
  <c r="Z190" i="21" s="1"/>
  <c r="U188" i="21"/>
  <c r="Z188" i="21" s="1"/>
  <c r="U187" i="21"/>
  <c r="Z187" i="21" s="1"/>
  <c r="U186" i="21"/>
  <c r="Z186" i="21" s="1"/>
  <c r="U185" i="21"/>
  <c r="Z185" i="21" s="1"/>
  <c r="U184" i="21"/>
  <c r="Z184" i="21" s="1"/>
  <c r="U182" i="21"/>
  <c r="Z182" i="21" s="1"/>
  <c r="U181" i="21"/>
  <c r="Z181" i="21" s="1"/>
  <c r="U179" i="21"/>
  <c r="Z179" i="21" s="1"/>
  <c r="U178" i="21"/>
  <c r="Z178" i="21" s="1"/>
  <c r="U177" i="21"/>
  <c r="Z177" i="21" s="1"/>
  <c r="U176" i="21"/>
  <c r="Z176" i="21" s="1"/>
  <c r="U175" i="21"/>
  <c r="Z175" i="21" s="1"/>
  <c r="U173" i="21"/>
  <c r="U172" i="21"/>
  <c r="Z172" i="21" s="1"/>
  <c r="U171" i="21"/>
  <c r="Z171" i="21" s="1"/>
  <c r="U170" i="21"/>
  <c r="Z170" i="21" s="1"/>
  <c r="U169" i="21"/>
  <c r="Z169" i="21" s="1"/>
  <c r="U168" i="21"/>
  <c r="Z168" i="21" s="1"/>
  <c r="U166" i="21"/>
  <c r="Z166" i="21" s="1"/>
  <c r="U165" i="21"/>
  <c r="Z165" i="21" s="1"/>
  <c r="U163" i="21"/>
  <c r="Z163" i="21" s="1"/>
  <c r="U162" i="21"/>
  <c r="Z162" i="21" s="1"/>
  <c r="U161" i="21"/>
  <c r="Z161" i="21" s="1"/>
  <c r="U160" i="21"/>
  <c r="Z160" i="21" s="1"/>
  <c r="U159" i="21"/>
  <c r="Z159" i="21" s="1"/>
  <c r="U158" i="21"/>
  <c r="Z158" i="21" s="1"/>
  <c r="U157" i="21"/>
  <c r="Z157" i="21" s="1"/>
  <c r="U156" i="21"/>
  <c r="Z156" i="21" s="1"/>
  <c r="U155" i="21"/>
  <c r="Z155" i="21" s="1"/>
  <c r="U154" i="21"/>
  <c r="Z154" i="21" s="1"/>
  <c r="U153" i="21"/>
  <c r="Z153" i="21" s="1"/>
  <c r="U151" i="21"/>
  <c r="Z151" i="21" s="1"/>
  <c r="U150" i="21"/>
  <c r="Z150" i="21" s="1"/>
  <c r="U149" i="21"/>
  <c r="Z149" i="21" s="1"/>
  <c r="U148" i="21"/>
  <c r="Z148" i="21" s="1"/>
  <c r="U146" i="21"/>
  <c r="Z146" i="21" s="1"/>
  <c r="U145" i="21"/>
  <c r="Z145" i="21" s="1"/>
  <c r="U144" i="21"/>
  <c r="Z144" i="21" s="1"/>
  <c r="U142" i="21"/>
  <c r="Z142" i="21" s="1"/>
  <c r="U141" i="21"/>
  <c r="Z141" i="21" s="1"/>
  <c r="U140" i="21"/>
  <c r="Z140" i="21" s="1"/>
  <c r="U139" i="21"/>
  <c r="Z139" i="21" s="1"/>
  <c r="U138" i="21"/>
  <c r="Z138" i="21" s="1"/>
  <c r="U137" i="21"/>
  <c r="Z137" i="21" s="1"/>
  <c r="U136" i="21"/>
  <c r="Z136" i="21" s="1"/>
  <c r="U135" i="21"/>
  <c r="Z135" i="21" s="1"/>
  <c r="U133" i="21"/>
  <c r="Z133" i="21" s="1"/>
  <c r="U131" i="21"/>
  <c r="Z131" i="21" s="1"/>
  <c r="U129" i="21"/>
  <c r="Z129" i="21" s="1"/>
  <c r="U127" i="21"/>
  <c r="Z127" i="21" s="1"/>
  <c r="U125" i="21"/>
  <c r="Z125" i="21" s="1"/>
  <c r="U124" i="21"/>
  <c r="Z124" i="21" s="1"/>
  <c r="U123" i="21"/>
  <c r="Z123" i="21" s="1"/>
  <c r="U122" i="21"/>
  <c r="Z122" i="21" s="1"/>
  <c r="U121" i="21"/>
  <c r="Z121" i="21" s="1"/>
  <c r="U120" i="21"/>
  <c r="Z120" i="21" s="1"/>
  <c r="U119" i="21"/>
  <c r="Z119" i="21" s="1"/>
  <c r="U118" i="21"/>
  <c r="Z118" i="21" s="1"/>
  <c r="U117" i="21"/>
  <c r="Z117" i="21" s="1"/>
  <c r="U116" i="21"/>
  <c r="Z116" i="21" s="1"/>
  <c r="U115" i="21"/>
  <c r="Z115" i="21" s="1"/>
  <c r="U114" i="21"/>
  <c r="Z114" i="21" s="1"/>
  <c r="U113" i="21"/>
  <c r="Z113" i="21" s="1"/>
  <c r="U111" i="21"/>
  <c r="Z111" i="21" s="1"/>
  <c r="U110" i="21"/>
  <c r="Z110" i="21" s="1"/>
  <c r="U109" i="21"/>
  <c r="Z109" i="21" s="1"/>
  <c r="U108" i="21"/>
  <c r="Z108" i="21" s="1"/>
  <c r="U107" i="21"/>
  <c r="Z107" i="21" s="1"/>
  <c r="U106" i="21"/>
  <c r="Z106" i="21" s="1"/>
  <c r="U105" i="21"/>
  <c r="Z105" i="21" s="1"/>
  <c r="U104" i="21"/>
  <c r="Z104" i="21" s="1"/>
  <c r="U103" i="21"/>
  <c r="Z103" i="21" s="1"/>
  <c r="U102" i="21"/>
  <c r="Z102" i="21" s="1"/>
  <c r="U101" i="21"/>
  <c r="Z101" i="21" s="1"/>
  <c r="U100" i="21"/>
  <c r="Z100" i="21" s="1"/>
  <c r="U99" i="21"/>
  <c r="Z99" i="21" s="1"/>
  <c r="U98" i="21"/>
  <c r="Z98" i="21" s="1"/>
  <c r="U96" i="21"/>
  <c r="Z96" i="21" s="1"/>
  <c r="U95" i="21"/>
  <c r="Z95" i="21" s="1"/>
  <c r="U93" i="21"/>
  <c r="Z93" i="21" s="1"/>
  <c r="U92" i="21"/>
  <c r="Z92" i="21" s="1"/>
  <c r="U91" i="21"/>
  <c r="Z91" i="21" s="1"/>
  <c r="U90" i="21"/>
  <c r="Z90" i="21" s="1"/>
  <c r="U88" i="21"/>
  <c r="Z88" i="21" s="1"/>
  <c r="U87" i="21"/>
  <c r="Z87" i="21" s="1"/>
  <c r="U85" i="21"/>
  <c r="Z85" i="21" s="1"/>
  <c r="U84" i="21"/>
  <c r="Z84" i="21" s="1"/>
  <c r="U83" i="21"/>
  <c r="Z83" i="21" s="1"/>
  <c r="U82" i="21"/>
  <c r="Z82" i="21" s="1"/>
  <c r="U81" i="21"/>
  <c r="Z81" i="21" s="1"/>
  <c r="U79" i="21"/>
  <c r="Z79" i="21" s="1"/>
  <c r="U78" i="21"/>
  <c r="Z78" i="21" s="1"/>
  <c r="U77" i="21"/>
  <c r="Z77" i="21" s="1"/>
  <c r="U76" i="21"/>
  <c r="Z76" i="21" s="1"/>
  <c r="U75" i="21"/>
  <c r="Z75" i="21" s="1"/>
  <c r="U74" i="21"/>
  <c r="Z74" i="21" s="1"/>
  <c r="U73" i="21"/>
  <c r="Z73" i="21" s="1"/>
  <c r="U72" i="21"/>
  <c r="Z72" i="21" s="1"/>
  <c r="U71" i="21"/>
  <c r="Z71" i="21" s="1"/>
  <c r="U69" i="21"/>
  <c r="Z69" i="21" s="1"/>
  <c r="U68" i="21"/>
  <c r="Z68" i="21" s="1"/>
  <c r="U67" i="21"/>
  <c r="Z67" i="21" s="1"/>
  <c r="U65" i="21"/>
  <c r="Z65" i="21" s="1"/>
  <c r="U64" i="21"/>
  <c r="Z64" i="21" s="1"/>
  <c r="U63" i="21"/>
  <c r="Z63" i="21" s="1"/>
  <c r="U62" i="21"/>
  <c r="Z62" i="21" s="1"/>
  <c r="U61" i="21"/>
  <c r="Z61" i="21" s="1"/>
  <c r="U60" i="21"/>
  <c r="Z60" i="21" s="1"/>
  <c r="U59" i="21"/>
  <c r="Z59" i="21" s="1"/>
  <c r="U58" i="21"/>
  <c r="Z58" i="21" s="1"/>
  <c r="U57" i="21"/>
  <c r="Z57" i="21" s="1"/>
  <c r="U56" i="21"/>
  <c r="Z56" i="21" s="1"/>
  <c r="U54" i="21"/>
  <c r="Z54" i="21" s="1"/>
  <c r="U53" i="21"/>
  <c r="Z53" i="21" s="1"/>
  <c r="U52" i="21"/>
  <c r="Z52" i="21" s="1"/>
  <c r="U51" i="21"/>
  <c r="Z51" i="21" s="1"/>
  <c r="U50" i="21"/>
  <c r="Z50" i="21" s="1"/>
  <c r="U49" i="21"/>
  <c r="Z49" i="21" s="1"/>
  <c r="U48" i="21"/>
  <c r="Z48" i="21" s="1"/>
  <c r="U46" i="21"/>
  <c r="Z46" i="21" s="1"/>
  <c r="U45" i="21"/>
  <c r="Z45" i="21" s="1"/>
  <c r="U44" i="21"/>
  <c r="Z44" i="21" s="1"/>
  <c r="U43" i="21"/>
  <c r="Z43" i="21" s="1"/>
  <c r="U42" i="21"/>
  <c r="Z42" i="21" s="1"/>
  <c r="U41" i="21"/>
  <c r="Z41" i="21" s="1"/>
  <c r="U40" i="21"/>
  <c r="Z40" i="21" s="1"/>
  <c r="U38" i="21"/>
  <c r="Z38" i="21" s="1"/>
  <c r="U37" i="21"/>
  <c r="Z37" i="21" s="1"/>
  <c r="U35" i="21"/>
  <c r="Z35" i="21" s="1"/>
  <c r="U34" i="21"/>
  <c r="Z34" i="21" s="1"/>
  <c r="U32" i="21"/>
  <c r="Z32" i="21" s="1"/>
  <c r="U31" i="21"/>
  <c r="Z31" i="21" s="1"/>
  <c r="U30" i="21"/>
  <c r="Z30" i="21" s="1"/>
  <c r="U28" i="21"/>
  <c r="Z28" i="21" s="1"/>
  <c r="U27" i="21"/>
  <c r="Z27" i="21" s="1"/>
  <c r="U26" i="21"/>
  <c r="Z26" i="21" s="1"/>
  <c r="U24" i="21"/>
  <c r="Z24" i="21" s="1"/>
  <c r="U23" i="21"/>
  <c r="Z23" i="21" s="1"/>
  <c r="U22" i="21"/>
  <c r="Z22" i="21" s="1"/>
  <c r="U20" i="21"/>
  <c r="Z20" i="21" s="1"/>
  <c r="U18" i="21"/>
  <c r="Z18" i="21" s="1"/>
  <c r="U17" i="21"/>
  <c r="Z17" i="21" s="1"/>
  <c r="U14" i="21"/>
  <c r="Z14" i="21" s="1"/>
  <c r="U13" i="21"/>
  <c r="Z13" i="21" s="1"/>
  <c r="U12" i="21"/>
  <c r="Z12" i="21" s="1"/>
  <c r="U11" i="21"/>
  <c r="Z11" i="21" s="1"/>
  <c r="Z173" i="21" l="1"/>
  <c r="X227" i="21"/>
  <c r="Q224" i="21"/>
  <c r="P224" i="21"/>
  <c r="Q221" i="21"/>
  <c r="P221" i="21"/>
  <c r="Q217" i="21"/>
  <c r="P217" i="21"/>
  <c r="Q211" i="21"/>
  <c r="P211" i="21"/>
  <c r="Q203" i="21"/>
  <c r="P203" i="21"/>
  <c r="Q198" i="21"/>
  <c r="P198" i="21"/>
  <c r="Q193" i="21"/>
  <c r="P193" i="21"/>
  <c r="Q191" i="21"/>
  <c r="P191" i="21"/>
  <c r="Q189" i="21"/>
  <c r="P189" i="21"/>
  <c r="Q183" i="21"/>
  <c r="P183" i="21"/>
  <c r="Q180" i="21"/>
  <c r="P180" i="21"/>
  <c r="Q174" i="21"/>
  <c r="P174" i="21"/>
  <c r="Q167" i="21"/>
  <c r="P167" i="21"/>
  <c r="Q164" i="21"/>
  <c r="P164" i="21"/>
  <c r="Q152" i="21"/>
  <c r="P152" i="21"/>
  <c r="Q147" i="21"/>
  <c r="P147" i="21"/>
  <c r="Q143" i="21"/>
  <c r="P143" i="21"/>
  <c r="Q134" i="21"/>
  <c r="P134" i="21"/>
  <c r="Q132" i="21"/>
  <c r="P132" i="21"/>
  <c r="Q130" i="21"/>
  <c r="P130" i="21"/>
  <c r="Q128" i="21"/>
  <c r="P128" i="21"/>
  <c r="Q126" i="21"/>
  <c r="P126" i="21"/>
  <c r="Q112" i="21"/>
  <c r="P112" i="21"/>
  <c r="Q97" i="21"/>
  <c r="P97" i="21"/>
  <c r="Q94" i="21"/>
  <c r="P94" i="21"/>
  <c r="Q89" i="21"/>
  <c r="P89" i="21"/>
  <c r="Q86" i="21"/>
  <c r="P86" i="21"/>
  <c r="Q80" i="21"/>
  <c r="P80" i="21"/>
  <c r="Q70" i="21"/>
  <c r="P70" i="21"/>
  <c r="Q66" i="21"/>
  <c r="P66" i="21"/>
  <c r="Q55" i="21"/>
  <c r="P55" i="21"/>
  <c r="Q47" i="21"/>
  <c r="P47" i="21"/>
  <c r="Q39" i="21"/>
  <c r="P39" i="21"/>
  <c r="Q36" i="21"/>
  <c r="P36" i="21"/>
  <c r="Q33" i="21"/>
  <c r="P33" i="21"/>
  <c r="Q29" i="21"/>
  <c r="P29" i="21"/>
  <c r="Q25" i="21"/>
  <c r="P25" i="21"/>
  <c r="Q21" i="21"/>
  <c r="P21" i="21"/>
  <c r="Q19" i="21"/>
  <c r="P19" i="21"/>
  <c r="Q10" i="21"/>
  <c r="P10" i="21"/>
  <c r="Q8" i="21"/>
  <c r="P8" i="21"/>
  <c r="X226" i="21"/>
  <c r="X225" i="21"/>
  <c r="X223" i="21"/>
  <c r="X222" i="21"/>
  <c r="X220" i="21"/>
  <c r="X219" i="21"/>
  <c r="X218" i="21"/>
  <c r="X216" i="21"/>
  <c r="X215" i="21"/>
  <c r="X214" i="21"/>
  <c r="X213" i="21"/>
  <c r="X212" i="21"/>
  <c r="X210" i="21"/>
  <c r="X209" i="21"/>
  <c r="X208" i="21"/>
  <c r="X207" i="21"/>
  <c r="X206" i="21"/>
  <c r="X205" i="21"/>
  <c r="X204" i="21"/>
  <c r="X202" i="21"/>
  <c r="X201" i="21"/>
  <c r="X200" i="21"/>
  <c r="X199" i="21"/>
  <c r="X197" i="21"/>
  <c r="X196" i="21"/>
  <c r="X195" i="21"/>
  <c r="X194" i="21"/>
  <c r="X192" i="21"/>
  <c r="X190" i="21"/>
  <c r="X188" i="21"/>
  <c r="X187" i="21"/>
  <c r="X186" i="21"/>
  <c r="X185" i="21"/>
  <c r="X184" i="21"/>
  <c r="X182" i="21"/>
  <c r="X181" i="21"/>
  <c r="X179" i="21"/>
  <c r="X178" i="21"/>
  <c r="X177" i="21"/>
  <c r="X176" i="21"/>
  <c r="X175" i="21"/>
  <c r="X173" i="21"/>
  <c r="AC173" i="21" s="1"/>
  <c r="X172" i="21"/>
  <c r="X171" i="21"/>
  <c r="X170" i="21"/>
  <c r="X169" i="21"/>
  <c r="X168" i="21"/>
  <c r="X166" i="21"/>
  <c r="X165" i="21"/>
  <c r="X163" i="21"/>
  <c r="X162" i="21"/>
  <c r="X161" i="21"/>
  <c r="X160" i="21"/>
  <c r="X159" i="21"/>
  <c r="X158" i="21"/>
  <c r="X157" i="21"/>
  <c r="X156" i="21"/>
  <c r="X155" i="21"/>
  <c r="X154" i="21"/>
  <c r="X153" i="21"/>
  <c r="X151" i="21"/>
  <c r="X150" i="21"/>
  <c r="X149" i="21"/>
  <c r="X148" i="21"/>
  <c r="X146" i="21"/>
  <c r="X145" i="21"/>
  <c r="X144" i="21"/>
  <c r="X142" i="21"/>
  <c r="X141" i="21"/>
  <c r="X140" i="21"/>
  <c r="X139" i="21"/>
  <c r="X138" i="21"/>
  <c r="X137" i="21"/>
  <c r="X136" i="21"/>
  <c r="X135" i="21"/>
  <c r="X133" i="21"/>
  <c r="X131" i="21"/>
  <c r="X129" i="21"/>
  <c r="X127" i="21"/>
  <c r="X125" i="21"/>
  <c r="X124" i="21"/>
  <c r="X123" i="21"/>
  <c r="X122" i="21"/>
  <c r="X121" i="21"/>
  <c r="X120" i="21"/>
  <c r="X119" i="21"/>
  <c r="X118" i="21"/>
  <c r="X117" i="21"/>
  <c r="X116" i="21"/>
  <c r="X115" i="21"/>
  <c r="X114" i="21"/>
  <c r="X113" i="21"/>
  <c r="X111" i="21"/>
  <c r="X110" i="21"/>
  <c r="X109" i="21"/>
  <c r="X108" i="21"/>
  <c r="X107" i="21"/>
  <c r="X106" i="21"/>
  <c r="X105" i="21"/>
  <c r="X104" i="21"/>
  <c r="X103" i="21"/>
  <c r="X102" i="21"/>
  <c r="X101" i="21"/>
  <c r="X100" i="21"/>
  <c r="X99" i="21"/>
  <c r="X98" i="21"/>
  <c r="X96" i="21"/>
  <c r="X95" i="21"/>
  <c r="X93" i="21"/>
  <c r="X92" i="21"/>
  <c r="X91" i="21"/>
  <c r="X90" i="21"/>
  <c r="X88" i="21"/>
  <c r="X87" i="21"/>
  <c r="X85" i="21"/>
  <c r="X84" i="21"/>
  <c r="X83" i="21"/>
  <c r="X82" i="21"/>
  <c r="X81" i="21"/>
  <c r="X79" i="21"/>
  <c r="X78" i="21"/>
  <c r="X77" i="21"/>
  <c r="X76" i="21"/>
  <c r="X75" i="21"/>
  <c r="X74" i="21"/>
  <c r="X73" i="21"/>
  <c r="X72" i="21"/>
  <c r="X71" i="21"/>
  <c r="X69" i="21"/>
  <c r="X68" i="21"/>
  <c r="X67" i="21"/>
  <c r="X65" i="21"/>
  <c r="X64" i="21"/>
  <c r="X63" i="21"/>
  <c r="X62" i="21"/>
  <c r="X61" i="21"/>
  <c r="X60" i="21"/>
  <c r="X59" i="21"/>
  <c r="X58" i="21"/>
  <c r="X57" i="21"/>
  <c r="X56" i="21"/>
  <c r="X54" i="21"/>
  <c r="X53" i="21"/>
  <c r="X52" i="21"/>
  <c r="X51" i="21"/>
  <c r="X50" i="21"/>
  <c r="X49" i="21"/>
  <c r="X48" i="21"/>
  <c r="X46" i="21"/>
  <c r="X45" i="21"/>
  <c r="X44" i="21"/>
  <c r="X43" i="21"/>
  <c r="X42" i="21"/>
  <c r="X41" i="21"/>
  <c r="X40" i="21"/>
  <c r="X38" i="21"/>
  <c r="X37" i="21"/>
  <c r="X35" i="21"/>
  <c r="X34" i="21"/>
  <c r="X33" i="21" s="1"/>
  <c r="X32" i="21"/>
  <c r="X31" i="21"/>
  <c r="X30" i="21"/>
  <c r="X28" i="21"/>
  <c r="X27" i="21"/>
  <c r="X26" i="21"/>
  <c r="X24" i="21"/>
  <c r="X23" i="21"/>
  <c r="X22" i="21"/>
  <c r="X20" i="21"/>
  <c r="X19" i="21" s="1"/>
  <c r="X18" i="21"/>
  <c r="X17" i="21"/>
  <c r="X16" i="21"/>
  <c r="X15" i="21"/>
  <c r="X14" i="21"/>
  <c r="X13" i="21"/>
  <c r="X12" i="21"/>
  <c r="X11" i="21"/>
  <c r="X9" i="21"/>
  <c r="W226" i="21"/>
  <c r="AB226" i="21" s="1"/>
  <c r="W225" i="21"/>
  <c r="AB225" i="21" s="1"/>
  <c r="W223" i="21"/>
  <c r="AB223" i="21" s="1"/>
  <c r="W222" i="21"/>
  <c r="W220" i="21"/>
  <c r="AB220" i="21" s="1"/>
  <c r="W219" i="21"/>
  <c r="AB219" i="21" s="1"/>
  <c r="W218" i="21"/>
  <c r="W216" i="21"/>
  <c r="AB216" i="21" s="1"/>
  <c r="W215" i="21"/>
  <c r="AB215" i="21" s="1"/>
  <c r="W214" i="21"/>
  <c r="AB214" i="21" s="1"/>
  <c r="W213" i="21"/>
  <c r="AB213" i="21" s="1"/>
  <c r="W212" i="21"/>
  <c r="W210" i="21"/>
  <c r="AB210" i="21" s="1"/>
  <c r="W209" i="21"/>
  <c r="AB209" i="21" s="1"/>
  <c r="W208" i="21"/>
  <c r="AB208" i="21" s="1"/>
  <c r="W207" i="21"/>
  <c r="AB207" i="21" s="1"/>
  <c r="W206" i="21"/>
  <c r="AB206" i="21" s="1"/>
  <c r="W205" i="21"/>
  <c r="AB205" i="21" s="1"/>
  <c r="W204" i="21"/>
  <c r="AB204" i="21" s="1"/>
  <c r="W202" i="21"/>
  <c r="AB202" i="21" s="1"/>
  <c r="W201" i="21"/>
  <c r="AB201" i="21" s="1"/>
  <c r="W200" i="21"/>
  <c r="AB200" i="21" s="1"/>
  <c r="W199" i="21"/>
  <c r="AB199" i="21" s="1"/>
  <c r="W197" i="21"/>
  <c r="AB197" i="21" s="1"/>
  <c r="W196" i="21"/>
  <c r="AB196" i="21" s="1"/>
  <c r="W195" i="21"/>
  <c r="AB195" i="21" s="1"/>
  <c r="W194" i="21"/>
  <c r="AB194" i="21" s="1"/>
  <c r="W192" i="21"/>
  <c r="W190" i="21"/>
  <c r="W188" i="21"/>
  <c r="AB188" i="21" s="1"/>
  <c r="W187" i="21"/>
  <c r="AB187" i="21" s="1"/>
  <c r="W186" i="21"/>
  <c r="AB186" i="21" s="1"/>
  <c r="W185" i="21"/>
  <c r="AB185" i="21" s="1"/>
  <c r="W184" i="21"/>
  <c r="AB184" i="21" s="1"/>
  <c r="W182" i="21"/>
  <c r="AB182" i="21" s="1"/>
  <c r="W181" i="21"/>
  <c r="AB181" i="21" s="1"/>
  <c r="W179" i="21"/>
  <c r="AB179" i="21" s="1"/>
  <c r="W178" i="21"/>
  <c r="AB178" i="21" s="1"/>
  <c r="W177" i="21"/>
  <c r="AB177" i="21" s="1"/>
  <c r="W176" i="21"/>
  <c r="AB176" i="21" s="1"/>
  <c r="W175" i="21"/>
  <c r="W173" i="21"/>
  <c r="AB173" i="21" s="1"/>
  <c r="W172" i="21"/>
  <c r="AB172" i="21" s="1"/>
  <c r="W171" i="21"/>
  <c r="AB171" i="21" s="1"/>
  <c r="W170" i="21"/>
  <c r="AB170" i="21" s="1"/>
  <c r="W169" i="21"/>
  <c r="AB169" i="21" s="1"/>
  <c r="W168" i="21"/>
  <c r="W166" i="21"/>
  <c r="AB166" i="21" s="1"/>
  <c r="W165" i="21"/>
  <c r="AB165" i="21" s="1"/>
  <c r="AB164" i="21" s="1"/>
  <c r="W163" i="21"/>
  <c r="AB163" i="21" s="1"/>
  <c r="W162" i="21"/>
  <c r="AB162" i="21" s="1"/>
  <c r="W161" i="21"/>
  <c r="AB161" i="21" s="1"/>
  <c r="W160" i="21"/>
  <c r="AB160" i="21" s="1"/>
  <c r="W159" i="21"/>
  <c r="AB159" i="21" s="1"/>
  <c r="W158" i="21"/>
  <c r="AB158" i="21" s="1"/>
  <c r="W157" i="21"/>
  <c r="AB157" i="21" s="1"/>
  <c r="W156" i="21"/>
  <c r="AB156" i="21" s="1"/>
  <c r="W155" i="21"/>
  <c r="AB155" i="21" s="1"/>
  <c r="W154" i="21"/>
  <c r="AB154" i="21" s="1"/>
  <c r="W153" i="21"/>
  <c r="W151" i="21"/>
  <c r="AB151" i="21" s="1"/>
  <c r="W150" i="21"/>
  <c r="AB150" i="21" s="1"/>
  <c r="W149" i="21"/>
  <c r="AB149" i="21" s="1"/>
  <c r="W148" i="21"/>
  <c r="W146" i="21"/>
  <c r="AB146" i="21" s="1"/>
  <c r="W145" i="21"/>
  <c r="AB145" i="21" s="1"/>
  <c r="W144" i="21"/>
  <c r="W142" i="21"/>
  <c r="AB142" i="21" s="1"/>
  <c r="W141" i="21"/>
  <c r="AB141" i="21" s="1"/>
  <c r="W140" i="21"/>
  <c r="AB140" i="21" s="1"/>
  <c r="W139" i="21"/>
  <c r="AB139" i="21" s="1"/>
  <c r="W138" i="21"/>
  <c r="AB138" i="21" s="1"/>
  <c r="W137" i="21"/>
  <c r="AB137" i="21" s="1"/>
  <c r="W136" i="21"/>
  <c r="AB136" i="21" s="1"/>
  <c r="W135" i="21"/>
  <c r="W133" i="21"/>
  <c r="W131" i="21"/>
  <c r="W129" i="21"/>
  <c r="W127" i="21"/>
  <c r="W125" i="21"/>
  <c r="AB125" i="21" s="1"/>
  <c r="W124" i="21"/>
  <c r="AB124" i="21" s="1"/>
  <c r="W123" i="21"/>
  <c r="AB123" i="21" s="1"/>
  <c r="W122" i="21"/>
  <c r="AB122" i="21" s="1"/>
  <c r="W121" i="21"/>
  <c r="AB121" i="21" s="1"/>
  <c r="W120" i="21"/>
  <c r="AB120" i="21" s="1"/>
  <c r="W119" i="21"/>
  <c r="AB119" i="21" s="1"/>
  <c r="W118" i="21"/>
  <c r="AB118" i="21" s="1"/>
  <c r="W117" i="21"/>
  <c r="AB117" i="21" s="1"/>
  <c r="W116" i="21"/>
  <c r="AB116" i="21" s="1"/>
  <c r="W115" i="21"/>
  <c r="AB115" i="21" s="1"/>
  <c r="W114" i="21"/>
  <c r="AB114" i="21" s="1"/>
  <c r="W113" i="21"/>
  <c r="W111" i="21"/>
  <c r="AB111" i="21" s="1"/>
  <c r="W110" i="21"/>
  <c r="AB110" i="21" s="1"/>
  <c r="W109" i="21"/>
  <c r="AB109" i="21" s="1"/>
  <c r="W108" i="21"/>
  <c r="AB108" i="21" s="1"/>
  <c r="W107" i="21"/>
  <c r="AB107" i="21" s="1"/>
  <c r="W106" i="21"/>
  <c r="AB106" i="21" s="1"/>
  <c r="W105" i="21"/>
  <c r="AB105" i="21" s="1"/>
  <c r="W104" i="21"/>
  <c r="AB104" i="21" s="1"/>
  <c r="W103" i="21"/>
  <c r="AB103" i="21" s="1"/>
  <c r="W102" i="21"/>
  <c r="AB102" i="21" s="1"/>
  <c r="W101" i="21"/>
  <c r="AB101" i="21" s="1"/>
  <c r="W100" i="21"/>
  <c r="AB100" i="21" s="1"/>
  <c r="W99" i="21"/>
  <c r="AB99" i="21" s="1"/>
  <c r="W98" i="21"/>
  <c r="W96" i="21"/>
  <c r="AB96" i="21" s="1"/>
  <c r="W95" i="21"/>
  <c r="AB95" i="21" s="1"/>
  <c r="W93" i="21"/>
  <c r="AB93" i="21" s="1"/>
  <c r="W92" i="21"/>
  <c r="AB92" i="21" s="1"/>
  <c r="W91" i="21"/>
  <c r="AB91" i="21" s="1"/>
  <c r="W90" i="21"/>
  <c r="W88" i="21"/>
  <c r="AB88" i="21" s="1"/>
  <c r="W87" i="21"/>
  <c r="AB87" i="21" s="1"/>
  <c r="W85" i="21"/>
  <c r="AB85" i="21" s="1"/>
  <c r="W84" i="21"/>
  <c r="AB84" i="21" s="1"/>
  <c r="W83" i="21"/>
  <c r="AB83" i="21" s="1"/>
  <c r="W82" i="21"/>
  <c r="AB82" i="21" s="1"/>
  <c r="W81" i="21"/>
  <c r="W79" i="21"/>
  <c r="AB79" i="21" s="1"/>
  <c r="W78" i="21"/>
  <c r="AB78" i="21" s="1"/>
  <c r="W77" i="21"/>
  <c r="AB77" i="21" s="1"/>
  <c r="W76" i="21"/>
  <c r="AB76" i="21" s="1"/>
  <c r="W75" i="21"/>
  <c r="AB75" i="21" s="1"/>
  <c r="W74" i="21"/>
  <c r="AB74" i="21" s="1"/>
  <c r="W73" i="21"/>
  <c r="AB73" i="21" s="1"/>
  <c r="W72" i="21"/>
  <c r="AB72" i="21" s="1"/>
  <c r="W71" i="21"/>
  <c r="AB71" i="21" s="1"/>
  <c r="W69" i="21"/>
  <c r="AB69" i="21" s="1"/>
  <c r="W68" i="21"/>
  <c r="AB68" i="21" s="1"/>
  <c r="W67" i="21"/>
  <c r="AB67" i="21" s="1"/>
  <c r="W65" i="21"/>
  <c r="AB65" i="21" s="1"/>
  <c r="W64" i="21"/>
  <c r="AB64" i="21" s="1"/>
  <c r="W63" i="21"/>
  <c r="AB63" i="21" s="1"/>
  <c r="W62" i="21"/>
  <c r="AB62" i="21" s="1"/>
  <c r="W61" i="21"/>
  <c r="AB61" i="21" s="1"/>
  <c r="W60" i="21"/>
  <c r="AB60" i="21" s="1"/>
  <c r="W59" i="21"/>
  <c r="AB59" i="21" s="1"/>
  <c r="W58" i="21"/>
  <c r="AB58" i="21" s="1"/>
  <c r="W57" i="21"/>
  <c r="AB57" i="21" s="1"/>
  <c r="W56" i="21"/>
  <c r="AB56" i="21" s="1"/>
  <c r="W54" i="21"/>
  <c r="AB54" i="21" s="1"/>
  <c r="W53" i="21"/>
  <c r="AB53" i="21" s="1"/>
  <c r="W52" i="21"/>
  <c r="AB52" i="21" s="1"/>
  <c r="W51" i="21"/>
  <c r="AB51" i="21" s="1"/>
  <c r="W50" i="21"/>
  <c r="AB50" i="21" s="1"/>
  <c r="W49" i="21"/>
  <c r="AB49" i="21" s="1"/>
  <c r="W48" i="21"/>
  <c r="AB48" i="21" s="1"/>
  <c r="W46" i="21"/>
  <c r="AB46" i="21" s="1"/>
  <c r="W45" i="21"/>
  <c r="AB45" i="21" s="1"/>
  <c r="W44" i="21"/>
  <c r="AB44" i="21" s="1"/>
  <c r="W43" i="21"/>
  <c r="AB43" i="21" s="1"/>
  <c r="W42" i="21"/>
  <c r="AB42" i="21" s="1"/>
  <c r="W41" i="21"/>
  <c r="AB41" i="21" s="1"/>
  <c r="W40" i="21"/>
  <c r="AB40" i="21" s="1"/>
  <c r="W38" i="21"/>
  <c r="AB38" i="21" s="1"/>
  <c r="W37" i="21"/>
  <c r="AB37" i="21" s="1"/>
  <c r="AB36" i="21" s="1"/>
  <c r="W35" i="21"/>
  <c r="AB35" i="21" s="1"/>
  <c r="W34" i="21"/>
  <c r="AB34" i="21" s="1"/>
  <c r="W32" i="21"/>
  <c r="AB32" i="21" s="1"/>
  <c r="W31" i="21"/>
  <c r="AB31" i="21" s="1"/>
  <c r="W30" i="21"/>
  <c r="AB30" i="21" s="1"/>
  <c r="W28" i="21"/>
  <c r="AB28" i="21" s="1"/>
  <c r="W27" i="21"/>
  <c r="AB27" i="21" s="1"/>
  <c r="W26" i="21"/>
  <c r="AB26" i="21" s="1"/>
  <c r="AB25" i="21" s="1"/>
  <c r="W24" i="21"/>
  <c r="AB24" i="21" s="1"/>
  <c r="W23" i="21"/>
  <c r="AB23" i="21" s="1"/>
  <c r="W22" i="21"/>
  <c r="AB22" i="21" s="1"/>
  <c r="W20" i="21"/>
  <c r="AB20" i="21" s="1"/>
  <c r="AB19" i="21" s="1"/>
  <c r="W18" i="21"/>
  <c r="AB18" i="21" s="1"/>
  <c r="W17" i="21"/>
  <c r="AB17" i="21" s="1"/>
  <c r="W16" i="21"/>
  <c r="AB16" i="21" s="1"/>
  <c r="W15" i="21"/>
  <c r="AB15" i="21" s="1"/>
  <c r="W14" i="21"/>
  <c r="AB14" i="21" s="1"/>
  <c r="W13" i="21"/>
  <c r="AB13" i="21" s="1"/>
  <c r="W12" i="21"/>
  <c r="AB12" i="21" s="1"/>
  <c r="W11" i="21"/>
  <c r="AB11" i="21" s="1"/>
  <c r="W9" i="21"/>
  <c r="AB9" i="21" s="1"/>
  <c r="AB8" i="21" s="1"/>
  <c r="Q248" i="21" l="1"/>
  <c r="AB224" i="21"/>
  <c r="AC9" i="21"/>
  <c r="X29" i="21"/>
  <c r="AC205" i="21"/>
  <c r="AC214" i="21"/>
  <c r="AC225" i="21"/>
  <c r="AB10" i="21"/>
  <c r="W217" i="21"/>
  <c r="AB218" i="21"/>
  <c r="AB217" i="21" s="1"/>
  <c r="AC206" i="21"/>
  <c r="AC215" i="21"/>
  <c r="AC226" i="21"/>
  <c r="AC207" i="21"/>
  <c r="AC216" i="21"/>
  <c r="AC208" i="21"/>
  <c r="AC218" i="21"/>
  <c r="W211" i="21"/>
  <c r="AB212" i="21"/>
  <c r="AB211" i="21" s="1"/>
  <c r="W221" i="21"/>
  <c r="AB222" i="21"/>
  <c r="AB221" i="21" s="1"/>
  <c r="AC209" i="21"/>
  <c r="AC219" i="21"/>
  <c r="W8" i="21"/>
  <c r="AB203" i="21"/>
  <c r="X25" i="21"/>
  <c r="X36" i="21"/>
  <c r="X55" i="21"/>
  <c r="AC210" i="21"/>
  <c r="AC220" i="21"/>
  <c r="X8" i="21"/>
  <c r="AC212" i="21"/>
  <c r="AC222" i="21"/>
  <c r="AC213" i="21"/>
  <c r="AC223" i="21"/>
  <c r="AB29" i="21"/>
  <c r="AB86" i="21"/>
  <c r="W97" i="21"/>
  <c r="AB98" i="21"/>
  <c r="AB97" i="21" s="1"/>
  <c r="AB183" i="21"/>
  <c r="AC16" i="21"/>
  <c r="AC27" i="21"/>
  <c r="AC38" i="21"/>
  <c r="AC48" i="21"/>
  <c r="AC57" i="21"/>
  <c r="AC65" i="21"/>
  <c r="AC75" i="21"/>
  <c r="AC84" i="21"/>
  <c r="AC95" i="21"/>
  <c r="AC104" i="21"/>
  <c r="AC113" i="21"/>
  <c r="AC121" i="21"/>
  <c r="AC133" i="21"/>
  <c r="AC142" i="21"/>
  <c r="AC153" i="21"/>
  <c r="AC161" i="21"/>
  <c r="AC171" i="21"/>
  <c r="AC181" i="21"/>
  <c r="AC192" i="21"/>
  <c r="AC202" i="21"/>
  <c r="W10" i="21"/>
  <c r="X47" i="21"/>
  <c r="W174" i="21"/>
  <c r="AB175" i="21"/>
  <c r="AB174" i="21" s="1"/>
  <c r="AC17" i="21"/>
  <c r="AC28" i="21"/>
  <c r="AC40" i="21"/>
  <c r="AC49" i="21"/>
  <c r="AC58" i="21"/>
  <c r="AC67" i="21"/>
  <c r="AC76" i="21"/>
  <c r="AC85" i="21"/>
  <c r="AC96" i="21"/>
  <c r="AC105" i="21"/>
  <c r="AC114" i="21"/>
  <c r="AC122" i="21"/>
  <c r="AC135" i="21"/>
  <c r="AC144" i="21"/>
  <c r="AC154" i="21"/>
  <c r="AC162" i="21"/>
  <c r="AC172" i="21"/>
  <c r="AC182" i="21"/>
  <c r="AC194" i="21"/>
  <c r="AC204" i="21"/>
  <c r="W19" i="21"/>
  <c r="W33" i="21"/>
  <c r="W55" i="21"/>
  <c r="AB21" i="21"/>
  <c r="AB70" i="21"/>
  <c r="W89" i="21"/>
  <c r="AB90" i="21"/>
  <c r="AB89" i="21" s="1"/>
  <c r="W147" i="21"/>
  <c r="AB148" i="21"/>
  <c r="AB147" i="21" s="1"/>
  <c r="AC18" i="21"/>
  <c r="AC30" i="21"/>
  <c r="AC41" i="21"/>
  <c r="AC50" i="21"/>
  <c r="AC59" i="21"/>
  <c r="AC68" i="21"/>
  <c r="AC77" i="21"/>
  <c r="AC87" i="21"/>
  <c r="AC98" i="21"/>
  <c r="AC106" i="21"/>
  <c r="AC115" i="21"/>
  <c r="AC123" i="21"/>
  <c r="AC136" i="21"/>
  <c r="AC145" i="21"/>
  <c r="AC155" i="21"/>
  <c r="AC163" i="21"/>
  <c r="AC184" i="21"/>
  <c r="AC195" i="21"/>
  <c r="AB33" i="21"/>
  <c r="W80" i="21"/>
  <c r="AB81" i="21"/>
  <c r="AB80" i="21" s="1"/>
  <c r="W126" i="21"/>
  <c r="AB127" i="21"/>
  <c r="AB126" i="21" s="1"/>
  <c r="W167" i="21"/>
  <c r="AB168" i="21"/>
  <c r="AB167" i="21" s="1"/>
  <c r="AB198" i="21"/>
  <c r="AC11" i="21"/>
  <c r="AC20" i="21"/>
  <c r="AC31" i="21"/>
  <c r="AC42" i="21"/>
  <c r="AC51" i="21"/>
  <c r="AC60" i="21"/>
  <c r="AC69" i="21"/>
  <c r="AC78" i="21"/>
  <c r="AC88" i="21"/>
  <c r="AC99" i="21"/>
  <c r="AC107" i="21"/>
  <c r="AC116" i="21"/>
  <c r="AC124" i="21"/>
  <c r="AC137" i="21"/>
  <c r="AC146" i="21"/>
  <c r="AC156" i="21"/>
  <c r="AC165" i="21"/>
  <c r="AC175" i="21"/>
  <c r="AC185" i="21"/>
  <c r="AC196" i="21"/>
  <c r="W21" i="21"/>
  <c r="W36" i="21"/>
  <c r="W66" i="21"/>
  <c r="W128" i="21"/>
  <c r="AB129" i="21"/>
  <c r="AB128" i="21" s="1"/>
  <c r="AC12" i="21"/>
  <c r="AC22" i="21"/>
  <c r="AC32" i="21"/>
  <c r="AC43" i="21"/>
  <c r="AC52" i="21"/>
  <c r="AC61" i="21"/>
  <c r="AC71" i="21"/>
  <c r="AC79" i="21"/>
  <c r="AC90" i="21"/>
  <c r="AC100" i="21"/>
  <c r="AC108" i="21"/>
  <c r="AC117" i="21"/>
  <c r="AC125" i="21"/>
  <c r="AC138" i="21"/>
  <c r="AC148" i="21"/>
  <c r="AC157" i="21"/>
  <c r="AC166" i="21"/>
  <c r="AC176" i="21"/>
  <c r="AC186" i="21"/>
  <c r="AC197" i="21"/>
  <c r="X21" i="21"/>
  <c r="X66" i="21"/>
  <c r="AB55" i="21"/>
  <c r="W130" i="21"/>
  <c r="AB131" i="21"/>
  <c r="AB130" i="21" s="1"/>
  <c r="W189" i="21"/>
  <c r="AB190" i="21"/>
  <c r="AB189" i="21" s="1"/>
  <c r="AC13" i="21"/>
  <c r="AC23" i="21"/>
  <c r="AC34" i="21"/>
  <c r="AC44" i="21"/>
  <c r="AC53" i="21"/>
  <c r="AC62" i="21"/>
  <c r="AC72" i="21"/>
  <c r="AC81" i="21"/>
  <c r="AC91" i="21"/>
  <c r="AC101" i="21"/>
  <c r="AC109" i="21"/>
  <c r="AC118" i="21"/>
  <c r="AC127" i="21"/>
  <c r="AC139" i="21"/>
  <c r="AC149" i="21"/>
  <c r="AC158" i="21"/>
  <c r="AC168" i="21"/>
  <c r="AC177" i="21"/>
  <c r="AC187" i="21"/>
  <c r="AC199" i="21"/>
  <c r="W25" i="21"/>
  <c r="W39" i="21"/>
  <c r="AB47" i="21"/>
  <c r="AB94" i="21"/>
  <c r="W112" i="21"/>
  <c r="AB113" i="21"/>
  <c r="AB112" i="21" s="1"/>
  <c r="W132" i="21"/>
  <c r="AB133" i="21"/>
  <c r="AB132" i="21" s="1"/>
  <c r="W152" i="21"/>
  <c r="AB153" i="21"/>
  <c r="AB152" i="21" s="1"/>
  <c r="AB180" i="21"/>
  <c r="W191" i="21"/>
  <c r="AB192" i="21"/>
  <c r="AB191" i="21" s="1"/>
  <c r="AC14" i="21"/>
  <c r="AC24" i="21"/>
  <c r="AC35" i="21"/>
  <c r="AC45" i="21"/>
  <c r="AC54" i="21"/>
  <c r="AC63" i="21"/>
  <c r="AC73" i="21"/>
  <c r="AC82" i="21"/>
  <c r="AC92" i="21"/>
  <c r="AC102" i="21"/>
  <c r="AC110" i="21"/>
  <c r="AC119" i="21"/>
  <c r="AC129" i="21"/>
  <c r="AC140" i="21"/>
  <c r="AC150" i="21"/>
  <c r="AC159" i="21"/>
  <c r="AC169" i="21"/>
  <c r="AC178" i="21"/>
  <c r="AC188" i="21"/>
  <c r="AC200" i="21"/>
  <c r="X39" i="21"/>
  <c r="AB39" i="21"/>
  <c r="AB66" i="21"/>
  <c r="W134" i="21"/>
  <c r="AB135" i="21"/>
  <c r="AB134" i="21" s="1"/>
  <c r="W143" i="21"/>
  <c r="AB144" i="21"/>
  <c r="AB143" i="21" s="1"/>
  <c r="AB193" i="21"/>
  <c r="X10" i="21"/>
  <c r="AC26" i="21"/>
  <c r="AC37" i="21"/>
  <c r="AC46" i="21"/>
  <c r="AC56" i="21"/>
  <c r="AC64" i="21"/>
  <c r="AC74" i="21"/>
  <c r="AC83" i="21"/>
  <c r="AC93" i="21"/>
  <c r="AC103" i="21"/>
  <c r="AC111" i="21"/>
  <c r="AC120" i="21"/>
  <c r="AC131" i="21"/>
  <c r="AC141" i="21"/>
  <c r="AC151" i="21"/>
  <c r="AC160" i="21"/>
  <c r="AC170" i="21"/>
  <c r="AC179" i="21"/>
  <c r="AC190" i="21"/>
  <c r="AC201" i="21"/>
  <c r="W29" i="21"/>
  <c r="W47" i="21"/>
  <c r="AC15" i="21"/>
  <c r="X80" i="21"/>
  <c r="X97" i="21"/>
  <c r="X130" i="21"/>
  <c r="X147" i="21"/>
  <c r="X174" i="21"/>
  <c r="X191" i="21"/>
  <c r="X211" i="21"/>
  <c r="W86" i="21"/>
  <c r="W180" i="21"/>
  <c r="W193" i="21"/>
  <c r="X86" i="21"/>
  <c r="X112" i="21"/>
  <c r="X132" i="21"/>
  <c r="X152" i="21"/>
  <c r="X180" i="21"/>
  <c r="X193" i="21"/>
  <c r="X217" i="21"/>
  <c r="W164" i="21"/>
  <c r="W183" i="21"/>
  <c r="W198" i="21"/>
  <c r="X89" i="21"/>
  <c r="X126" i="21"/>
  <c r="X134" i="21"/>
  <c r="X164" i="21"/>
  <c r="X183" i="21"/>
  <c r="X198" i="21"/>
  <c r="X221" i="21"/>
  <c r="W70" i="21"/>
  <c r="W94" i="21"/>
  <c r="W203" i="21"/>
  <c r="W224" i="21"/>
  <c r="X70" i="21"/>
  <c r="X94" i="21"/>
  <c r="X128" i="21"/>
  <c r="X143" i="21"/>
  <c r="X167" i="21"/>
  <c r="X189" i="21"/>
  <c r="X203" i="21"/>
  <c r="X224" i="21"/>
  <c r="X248" i="21" s="1"/>
  <c r="AC221" i="21" l="1"/>
  <c r="AC211" i="21"/>
  <c r="AC8" i="21"/>
  <c r="AC217" i="21"/>
  <c r="AC224" i="21"/>
  <c r="AC21" i="21"/>
  <c r="AC164" i="21"/>
  <c r="AC193" i="21"/>
  <c r="AC39" i="21"/>
  <c r="AC132" i="21"/>
  <c r="AC94" i="21"/>
  <c r="AC89" i="21"/>
  <c r="AC29" i="21"/>
  <c r="AC189" i="21"/>
  <c r="AC36" i="21"/>
  <c r="AC167" i="21"/>
  <c r="AC126" i="21"/>
  <c r="AC183" i="21"/>
  <c r="AC143" i="21"/>
  <c r="AC66" i="21"/>
  <c r="AC47" i="21"/>
  <c r="AC97" i="21"/>
  <c r="AC198" i="21"/>
  <c r="AC80" i="21"/>
  <c r="AC174" i="21"/>
  <c r="AC134" i="21"/>
  <c r="AC191" i="21"/>
  <c r="AC152" i="21"/>
  <c r="AC112" i="21"/>
  <c r="AC25" i="21"/>
  <c r="AC128" i="21"/>
  <c r="AC147" i="21"/>
  <c r="AC70" i="21"/>
  <c r="AC19" i="21"/>
  <c r="AC86" i="21"/>
  <c r="AC130" i="21"/>
  <c r="AC55" i="21"/>
  <c r="AC33" i="21"/>
  <c r="AC203" i="21"/>
  <c r="AC180" i="21"/>
  <c r="AC10" i="21"/>
  <c r="U36" i="22"/>
  <c r="Y36" i="22" s="1"/>
  <c r="U34" i="22"/>
  <c r="Y34" i="22" s="1"/>
  <c r="U33" i="22"/>
  <c r="Y33" i="22" s="1"/>
  <c r="U31" i="22"/>
  <c r="Y31" i="22" s="1"/>
  <c r="U30" i="22"/>
  <c r="Y30" i="22" s="1"/>
  <c r="U28" i="22"/>
  <c r="Y28" i="22" s="1"/>
  <c r="U27" i="22"/>
  <c r="Y27" i="22" s="1"/>
  <c r="U26" i="22"/>
  <c r="Y26" i="22" s="1"/>
  <c r="U25" i="22"/>
  <c r="Y25" i="22" s="1"/>
  <c r="U24" i="22"/>
  <c r="Y24" i="22" s="1"/>
  <c r="U23" i="22"/>
  <c r="Y23" i="22" s="1"/>
  <c r="U21" i="22"/>
  <c r="Y21" i="22" s="1"/>
  <c r="U20" i="22"/>
  <c r="Y20" i="22" s="1"/>
  <c r="U19" i="22"/>
  <c r="Y19" i="22" s="1"/>
  <c r="U18" i="22"/>
  <c r="Y18" i="22" s="1"/>
  <c r="U16" i="22"/>
  <c r="Y16" i="22" s="1"/>
  <c r="U14" i="22"/>
  <c r="Y14" i="22" s="1"/>
  <c r="U12" i="22"/>
  <c r="Y12" i="22" s="1"/>
  <c r="U10" i="22"/>
  <c r="Y10" i="22" s="1"/>
  <c r="U9" i="22"/>
  <c r="Y9" i="22" s="1"/>
  <c r="N35" i="22"/>
  <c r="N32" i="22"/>
  <c r="N29" i="22"/>
  <c r="N22" i="22"/>
  <c r="N17" i="22"/>
  <c r="N15" i="22"/>
  <c r="N13" i="22"/>
  <c r="N11" i="22"/>
  <c r="N8" i="22"/>
  <c r="N38" i="22" l="1"/>
  <c r="AC248" i="21"/>
  <c r="AE35" i="22"/>
  <c r="W35" i="22"/>
  <c r="U35" i="22"/>
  <c r="T35" i="22"/>
  <c r="S35" i="22"/>
  <c r="R35" i="22"/>
  <c r="Q35" i="22"/>
  <c r="P35" i="22"/>
  <c r="O35" i="22"/>
  <c r="L35" i="22"/>
  <c r="AE32" i="22"/>
  <c r="W32" i="22"/>
  <c r="U32" i="22"/>
  <c r="T32" i="22"/>
  <c r="S32" i="22"/>
  <c r="R32" i="22"/>
  <c r="Q32" i="22"/>
  <c r="P32" i="22"/>
  <c r="O32" i="22"/>
  <c r="L32" i="22"/>
  <c r="AE29" i="22"/>
  <c r="W29" i="22"/>
  <c r="U29" i="22"/>
  <c r="T29" i="22"/>
  <c r="S29" i="22"/>
  <c r="R29" i="22"/>
  <c r="Q29" i="22"/>
  <c r="P29" i="22"/>
  <c r="O29" i="22"/>
  <c r="L29" i="22"/>
  <c r="AE22" i="22"/>
  <c r="W22" i="22"/>
  <c r="U22" i="22"/>
  <c r="T22" i="22"/>
  <c r="S22" i="22"/>
  <c r="R22" i="22"/>
  <c r="Q22" i="22"/>
  <c r="P22" i="22"/>
  <c r="O22" i="22"/>
  <c r="L22" i="22"/>
  <c r="AE17" i="22"/>
  <c r="W17" i="22"/>
  <c r="U17" i="22"/>
  <c r="T17" i="22"/>
  <c r="S17" i="22"/>
  <c r="R17" i="22"/>
  <c r="Q17" i="22"/>
  <c r="P17" i="22"/>
  <c r="O17" i="22"/>
  <c r="L17" i="22"/>
  <c r="AE15" i="22"/>
  <c r="W15" i="22"/>
  <c r="U15" i="22"/>
  <c r="T15" i="22"/>
  <c r="S15" i="22"/>
  <c r="R15" i="22"/>
  <c r="Q15" i="22"/>
  <c r="P15" i="22"/>
  <c r="O15" i="22"/>
  <c r="L15" i="22"/>
  <c r="AE13" i="22"/>
  <c r="W13" i="22"/>
  <c r="U13" i="22"/>
  <c r="T13" i="22"/>
  <c r="S13" i="22"/>
  <c r="R13" i="22"/>
  <c r="Q13" i="22"/>
  <c r="P13" i="22"/>
  <c r="O13" i="22"/>
  <c r="L13" i="22"/>
  <c r="AE11" i="22"/>
  <c r="W11" i="22"/>
  <c r="U11" i="22"/>
  <c r="T11" i="22"/>
  <c r="S11" i="22"/>
  <c r="R11" i="22"/>
  <c r="Q11" i="22"/>
  <c r="P11" i="22"/>
  <c r="O11" i="22"/>
  <c r="L11" i="22"/>
  <c r="AE8" i="22"/>
  <c r="W8" i="22"/>
  <c r="U8" i="22"/>
  <c r="T8" i="22"/>
  <c r="S8" i="22"/>
  <c r="R8" i="22"/>
  <c r="Q8" i="22"/>
  <c r="P8" i="22"/>
  <c r="O8" i="22"/>
  <c r="L8" i="22"/>
  <c r="AG224" i="21"/>
  <c r="U224" i="21"/>
  <c r="T224" i="21"/>
  <c r="S224" i="21"/>
  <c r="R224" i="21"/>
  <c r="O224" i="21"/>
  <c r="N224" i="21"/>
  <c r="M224" i="21"/>
  <c r="L224" i="21"/>
  <c r="AG221" i="21"/>
  <c r="U221" i="21"/>
  <c r="T221" i="21"/>
  <c r="S221" i="21"/>
  <c r="R221" i="21"/>
  <c r="O221" i="21"/>
  <c r="N221" i="21"/>
  <c r="M221" i="21"/>
  <c r="L221" i="21"/>
  <c r="AG217" i="21"/>
  <c r="U217" i="21"/>
  <c r="T217" i="21"/>
  <c r="S217" i="21"/>
  <c r="R217" i="21"/>
  <c r="O217" i="21"/>
  <c r="N217" i="21"/>
  <c r="M217" i="21"/>
  <c r="L217" i="21"/>
  <c r="AG211" i="21"/>
  <c r="U211" i="21"/>
  <c r="T211" i="21"/>
  <c r="S211" i="21"/>
  <c r="R211" i="21"/>
  <c r="O211" i="21"/>
  <c r="N211" i="21"/>
  <c r="M211" i="21"/>
  <c r="L211" i="21"/>
  <c r="AG203" i="21"/>
  <c r="U203" i="21"/>
  <c r="T203" i="21"/>
  <c r="S203" i="21"/>
  <c r="R203" i="21"/>
  <c r="O203" i="21"/>
  <c r="N203" i="21"/>
  <c r="M203" i="21"/>
  <c r="L203" i="21"/>
  <c r="AG198" i="21"/>
  <c r="U198" i="21"/>
  <c r="T198" i="21"/>
  <c r="S198" i="21"/>
  <c r="R198" i="21"/>
  <c r="O198" i="21"/>
  <c r="N198" i="21"/>
  <c r="M198" i="21"/>
  <c r="L198" i="21"/>
  <c r="AG193" i="21"/>
  <c r="U193" i="21"/>
  <c r="T193" i="21"/>
  <c r="S193" i="21"/>
  <c r="R193" i="21"/>
  <c r="O193" i="21"/>
  <c r="N193" i="21"/>
  <c r="M193" i="21"/>
  <c r="L193" i="21"/>
  <c r="AG191" i="21"/>
  <c r="U191" i="21"/>
  <c r="T191" i="21"/>
  <c r="S191" i="21"/>
  <c r="R191" i="21"/>
  <c r="O191" i="21"/>
  <c r="N191" i="21"/>
  <c r="M191" i="21"/>
  <c r="L191" i="21"/>
  <c r="AG189" i="21"/>
  <c r="U189" i="21"/>
  <c r="T189" i="21"/>
  <c r="S189" i="21"/>
  <c r="R189" i="21"/>
  <c r="O189" i="21"/>
  <c r="N189" i="21"/>
  <c r="M189" i="21"/>
  <c r="L189" i="21"/>
  <c r="AG183" i="21"/>
  <c r="U183" i="21"/>
  <c r="T183" i="21"/>
  <c r="S183" i="21"/>
  <c r="R183" i="21"/>
  <c r="O183" i="21"/>
  <c r="N183" i="21"/>
  <c r="M183" i="21"/>
  <c r="L183" i="21"/>
  <c r="AG180" i="21"/>
  <c r="U180" i="21"/>
  <c r="T180" i="21"/>
  <c r="S180" i="21"/>
  <c r="R180" i="21"/>
  <c r="O180" i="21"/>
  <c r="N180" i="21"/>
  <c r="M180" i="21"/>
  <c r="L180" i="21"/>
  <c r="AG174" i="21"/>
  <c r="U174" i="21"/>
  <c r="T174" i="21"/>
  <c r="S174" i="21"/>
  <c r="R174" i="21"/>
  <c r="O174" i="21"/>
  <c r="N174" i="21"/>
  <c r="M174" i="21"/>
  <c r="L174" i="21"/>
  <c r="AG167" i="21"/>
  <c r="U167" i="21"/>
  <c r="T167" i="21"/>
  <c r="S167" i="21"/>
  <c r="R167" i="21"/>
  <c r="O167" i="21"/>
  <c r="N167" i="21"/>
  <c r="M167" i="21"/>
  <c r="L167" i="21"/>
  <c r="AG164" i="21"/>
  <c r="U164" i="21"/>
  <c r="T164" i="21"/>
  <c r="S164" i="21"/>
  <c r="R164" i="21"/>
  <c r="O164" i="21"/>
  <c r="N164" i="21"/>
  <c r="M164" i="21"/>
  <c r="L164" i="21"/>
  <c r="AG152" i="21"/>
  <c r="U152" i="21"/>
  <c r="T152" i="21"/>
  <c r="S152" i="21"/>
  <c r="R152" i="21"/>
  <c r="O152" i="21"/>
  <c r="N152" i="21"/>
  <c r="M152" i="21"/>
  <c r="L152" i="21"/>
  <c r="AG147" i="21"/>
  <c r="U147" i="21"/>
  <c r="T147" i="21"/>
  <c r="S147" i="21"/>
  <c r="R147" i="21"/>
  <c r="O147" i="21"/>
  <c r="N147" i="21"/>
  <c r="M147" i="21"/>
  <c r="L147" i="21"/>
  <c r="AG143" i="21"/>
  <c r="U143" i="21"/>
  <c r="T143" i="21"/>
  <c r="S143" i="21"/>
  <c r="R143" i="21"/>
  <c r="O143" i="21"/>
  <c r="N143" i="21"/>
  <c r="M143" i="21"/>
  <c r="L143" i="21"/>
  <c r="AG134" i="21"/>
  <c r="U134" i="21"/>
  <c r="T134" i="21"/>
  <c r="S134" i="21"/>
  <c r="R134" i="21"/>
  <c r="O134" i="21"/>
  <c r="N134" i="21"/>
  <c r="M134" i="21"/>
  <c r="L134" i="21"/>
  <c r="AG132" i="21"/>
  <c r="U132" i="21"/>
  <c r="T132" i="21"/>
  <c r="S132" i="21"/>
  <c r="R132" i="21"/>
  <c r="O132" i="21"/>
  <c r="N132" i="21"/>
  <c r="M132" i="21"/>
  <c r="L132" i="21"/>
  <c r="AG130" i="21"/>
  <c r="U130" i="21"/>
  <c r="T130" i="21"/>
  <c r="S130" i="21"/>
  <c r="R130" i="21"/>
  <c r="O130" i="21"/>
  <c r="N130" i="21"/>
  <c r="M130" i="21"/>
  <c r="L130" i="21"/>
  <c r="AG128" i="21"/>
  <c r="U128" i="21"/>
  <c r="T128" i="21"/>
  <c r="S128" i="21"/>
  <c r="R128" i="21"/>
  <c r="O128" i="21"/>
  <c r="N128" i="21"/>
  <c r="M128" i="21"/>
  <c r="L128" i="21"/>
  <c r="AG126" i="21"/>
  <c r="U126" i="21"/>
  <c r="T126" i="21"/>
  <c r="S126" i="21"/>
  <c r="R126" i="21"/>
  <c r="O126" i="21"/>
  <c r="N126" i="21"/>
  <c r="M126" i="21"/>
  <c r="L126" i="21"/>
  <c r="AG112" i="21"/>
  <c r="U112" i="21"/>
  <c r="T112" i="21"/>
  <c r="S112" i="21"/>
  <c r="R112" i="21"/>
  <c r="O112" i="21"/>
  <c r="N112" i="21"/>
  <c r="M112" i="21"/>
  <c r="L112" i="21"/>
  <c r="AG97" i="21"/>
  <c r="U97" i="21"/>
  <c r="T97" i="21"/>
  <c r="S97" i="21"/>
  <c r="R97" i="21"/>
  <c r="O97" i="21"/>
  <c r="N97" i="21"/>
  <c r="M97" i="21"/>
  <c r="L97" i="21"/>
  <c r="AG94" i="21"/>
  <c r="U94" i="21"/>
  <c r="T94" i="21"/>
  <c r="S94" i="21"/>
  <c r="R94" i="21"/>
  <c r="O94" i="21"/>
  <c r="N94" i="21"/>
  <c r="M94" i="21"/>
  <c r="L94" i="21"/>
  <c r="AG89" i="21"/>
  <c r="U89" i="21"/>
  <c r="T89" i="21"/>
  <c r="S89" i="21"/>
  <c r="R89" i="21"/>
  <c r="O89" i="21"/>
  <c r="N89" i="21"/>
  <c r="M89" i="21"/>
  <c r="L89" i="21"/>
  <c r="AG86" i="21"/>
  <c r="U86" i="21"/>
  <c r="T86" i="21"/>
  <c r="S86" i="21"/>
  <c r="R86" i="21"/>
  <c r="O86" i="21"/>
  <c r="N86" i="21"/>
  <c r="M86" i="21"/>
  <c r="L86" i="21"/>
  <c r="AG80" i="21"/>
  <c r="U80" i="21"/>
  <c r="T80" i="21"/>
  <c r="S80" i="21"/>
  <c r="R80" i="21"/>
  <c r="O80" i="21"/>
  <c r="N80" i="21"/>
  <c r="M80" i="21"/>
  <c r="L80" i="21"/>
  <c r="AG70" i="21"/>
  <c r="U70" i="21"/>
  <c r="T70" i="21"/>
  <c r="S70" i="21"/>
  <c r="R70" i="21"/>
  <c r="O70" i="21"/>
  <c r="N70" i="21"/>
  <c r="M70" i="21"/>
  <c r="L70" i="21"/>
  <c r="AG66" i="21"/>
  <c r="U66" i="21"/>
  <c r="T66" i="21"/>
  <c r="S66" i="21"/>
  <c r="R66" i="21"/>
  <c r="O66" i="21"/>
  <c r="N66" i="21"/>
  <c r="M66" i="21"/>
  <c r="L66" i="21"/>
  <c r="AG55" i="21"/>
  <c r="U55" i="21"/>
  <c r="T55" i="21"/>
  <c r="S55" i="21"/>
  <c r="R55" i="21"/>
  <c r="O55" i="21"/>
  <c r="N55" i="21"/>
  <c r="M55" i="21"/>
  <c r="L55" i="21"/>
  <c r="AI47" i="21"/>
  <c r="AG47" i="21"/>
  <c r="U47" i="21"/>
  <c r="T47" i="21"/>
  <c r="S47" i="21"/>
  <c r="R47" i="21"/>
  <c r="O47" i="21"/>
  <c r="N47" i="21"/>
  <c r="M47" i="21"/>
  <c r="L47" i="21"/>
  <c r="AG39" i="21"/>
  <c r="U39" i="21"/>
  <c r="T39" i="21"/>
  <c r="S39" i="21"/>
  <c r="R39" i="21"/>
  <c r="O39" i="21"/>
  <c r="N39" i="21"/>
  <c r="M39" i="21"/>
  <c r="L39" i="21"/>
  <c r="AG36" i="21"/>
  <c r="U36" i="21"/>
  <c r="T36" i="21"/>
  <c r="S36" i="21"/>
  <c r="R36" i="21"/>
  <c r="O36" i="21"/>
  <c r="N36" i="21"/>
  <c r="M36" i="21"/>
  <c r="L36" i="21"/>
  <c r="AG33" i="21"/>
  <c r="U33" i="21"/>
  <c r="T33" i="21"/>
  <c r="S33" i="21"/>
  <c r="R33" i="21"/>
  <c r="O33" i="21"/>
  <c r="N33" i="21"/>
  <c r="M33" i="21"/>
  <c r="L33" i="21"/>
  <c r="AG29" i="21"/>
  <c r="U29" i="21"/>
  <c r="T29" i="21"/>
  <c r="S29" i="21"/>
  <c r="R29" i="21"/>
  <c r="O29" i="21"/>
  <c r="N29" i="21"/>
  <c r="M29" i="21"/>
  <c r="L29" i="21"/>
  <c r="AG25" i="21"/>
  <c r="U25" i="21"/>
  <c r="T25" i="21"/>
  <c r="S25" i="21"/>
  <c r="R25" i="21"/>
  <c r="O25" i="21"/>
  <c r="N25" i="21"/>
  <c r="M25" i="21"/>
  <c r="L25" i="21"/>
  <c r="AG21" i="21"/>
  <c r="U21" i="21"/>
  <c r="T21" i="21"/>
  <c r="S21" i="21"/>
  <c r="R21" i="21"/>
  <c r="O21" i="21"/>
  <c r="N21" i="21"/>
  <c r="M21" i="21"/>
  <c r="L21" i="21"/>
  <c r="AG19" i="21"/>
  <c r="U19" i="21"/>
  <c r="T19" i="21"/>
  <c r="S19" i="21"/>
  <c r="R19" i="21"/>
  <c r="O19" i="21"/>
  <c r="N19" i="21"/>
  <c r="M19" i="21"/>
  <c r="L19" i="21"/>
  <c r="AG10" i="21"/>
  <c r="S10" i="21"/>
  <c r="R10" i="21"/>
  <c r="O10" i="21"/>
  <c r="L10" i="21"/>
  <c r="AG8" i="21"/>
  <c r="U8" i="21"/>
  <c r="T8" i="21"/>
  <c r="S8" i="21"/>
  <c r="R8" i="21"/>
  <c r="O8" i="21"/>
  <c r="N8" i="21"/>
  <c r="M8" i="21"/>
  <c r="L8" i="21"/>
  <c r="AF192" i="21"/>
  <c r="AF191" i="21" s="1"/>
  <c r="AE192" i="21"/>
  <c r="AE191" i="21" s="1"/>
  <c r="V192" i="21"/>
  <c r="AD21" i="22"/>
  <c r="AC21" i="22"/>
  <c r="V21" i="22"/>
  <c r="Z21" i="22" s="1"/>
  <c r="AB21" i="22" s="1"/>
  <c r="AF21" i="22" s="1"/>
  <c r="AD20" i="22"/>
  <c r="AC20" i="22"/>
  <c r="V20" i="22"/>
  <c r="Z20" i="22" s="1"/>
  <c r="AB20" i="22" s="1"/>
  <c r="AF20" i="22" s="1"/>
  <c r="AD19" i="22"/>
  <c r="AC19" i="22"/>
  <c r="V19" i="22"/>
  <c r="Z19" i="22" s="1"/>
  <c r="AB19" i="22" s="1"/>
  <c r="AF19" i="22" s="1"/>
  <c r="M17" i="22"/>
  <c r="AD18" i="22"/>
  <c r="AD17" i="22" s="1"/>
  <c r="AC18" i="22"/>
  <c r="V18" i="22"/>
  <c r="Z18" i="22" s="1"/>
  <c r="R38" i="22" l="1"/>
  <c r="T38" i="22"/>
  <c r="S38" i="22"/>
  <c r="U38" i="22"/>
  <c r="L38" i="22"/>
  <c r="W38" i="22"/>
  <c r="O38" i="22"/>
  <c r="AE38" i="22"/>
  <c r="P38" i="22"/>
  <c r="Z17" i="22"/>
  <c r="AB18" i="22"/>
  <c r="AF18" i="22" s="1"/>
  <c r="AC17" i="22"/>
  <c r="Q38" i="22"/>
  <c r="AA192" i="21"/>
  <c r="Y192" i="21"/>
  <c r="Y191" i="21" s="1"/>
  <c r="V191" i="21"/>
  <c r="V17" i="22"/>
  <c r="X20" i="22"/>
  <c r="X18" i="22"/>
  <c r="AA17" i="22"/>
  <c r="X19" i="22"/>
  <c r="X21" i="22"/>
  <c r="AA191" i="21" l="1"/>
  <c r="AD192" i="21"/>
  <c r="AH192" i="21" s="1"/>
  <c r="X17" i="22"/>
  <c r="Z191" i="21"/>
  <c r="Y17" i="22" l="1"/>
  <c r="AD191" i="21" l="1"/>
  <c r="AH191" i="21"/>
  <c r="AF17" i="22"/>
  <c r="AB17" i="22"/>
  <c r="L227" i="21" l="1"/>
  <c r="L248" i="21" s="1"/>
  <c r="AG227" i="21"/>
  <c r="AG248" i="21" s="1"/>
  <c r="O227" i="21"/>
  <c r="O248" i="21" s="1"/>
  <c r="AD36" i="22"/>
  <c r="AD35" i="22" s="1"/>
  <c r="AC36" i="22"/>
  <c r="AC35" i="22" s="1"/>
  <c r="AA35" i="22"/>
  <c r="V36" i="22"/>
  <c r="M35" i="22"/>
  <c r="AD34" i="22"/>
  <c r="AC34" i="22"/>
  <c r="V34" i="22"/>
  <c r="Z34" i="22" s="1"/>
  <c r="AB34" i="22" s="1"/>
  <c r="AF34" i="22" s="1"/>
  <c r="AD33" i="22"/>
  <c r="AC33" i="22"/>
  <c r="AC32" i="22" s="1"/>
  <c r="V33" i="22"/>
  <c r="AD31" i="22"/>
  <c r="AC31" i="22"/>
  <c r="V31" i="22"/>
  <c r="Z31" i="22" s="1"/>
  <c r="AB31" i="22" s="1"/>
  <c r="AD30" i="22"/>
  <c r="AC30" i="22"/>
  <c r="V30" i="22"/>
  <c r="AD28" i="22"/>
  <c r="AC28" i="22"/>
  <c r="V28" i="22"/>
  <c r="Z28" i="22" s="1"/>
  <c r="AB28" i="22" s="1"/>
  <c r="AD27" i="22"/>
  <c r="AC27" i="22"/>
  <c r="V27" i="22"/>
  <c r="Z27" i="22" s="1"/>
  <c r="AB27" i="22" s="1"/>
  <c r="AD26" i="22"/>
  <c r="AC26" i="22"/>
  <c r="V26" i="22"/>
  <c r="Z26" i="22" s="1"/>
  <c r="AB26" i="22" s="1"/>
  <c r="AD25" i="22"/>
  <c r="AC25" i="22"/>
  <c r="V25" i="22"/>
  <c r="Z25" i="22" s="1"/>
  <c r="AB25" i="22" s="1"/>
  <c r="AF25" i="22" s="1"/>
  <c r="AD24" i="22"/>
  <c r="AC24" i="22"/>
  <c r="V24" i="22"/>
  <c r="Z24" i="22" s="1"/>
  <c r="AB24" i="22" s="1"/>
  <c r="AF24" i="22" s="1"/>
  <c r="AD23" i="22"/>
  <c r="AC23" i="22"/>
  <c r="AC22" i="22" s="1"/>
  <c r="V23" i="22"/>
  <c r="AD16" i="22"/>
  <c r="AD15" i="22" s="1"/>
  <c r="AC16" i="22"/>
  <c r="AC15" i="22" s="1"/>
  <c r="V16" i="22"/>
  <c r="M15" i="22"/>
  <c r="AD14" i="22"/>
  <c r="AD13" i="22" s="1"/>
  <c r="AC14" i="22"/>
  <c r="AC13" i="22" s="1"/>
  <c r="AA13" i="22"/>
  <c r="V14" i="22"/>
  <c r="M13" i="22"/>
  <c r="AD12" i="22"/>
  <c r="AD11" i="22" s="1"/>
  <c r="AC12" i="22"/>
  <c r="AC11" i="22" s="1"/>
  <c r="AA11" i="22"/>
  <c r="V12" i="22"/>
  <c r="M11" i="22"/>
  <c r="AD10" i="22"/>
  <c r="AC10" i="22"/>
  <c r="V10" i="22"/>
  <c r="Z10" i="22" s="1"/>
  <c r="AB10" i="22" s="1"/>
  <c r="AD9" i="22"/>
  <c r="AD8" i="22" s="1"/>
  <c r="AC9" i="22"/>
  <c r="AC8" i="22" s="1"/>
  <c r="AA8" i="22"/>
  <c r="V9" i="22"/>
  <c r="M8" i="22"/>
  <c r="AF10" i="22" l="1"/>
  <c r="AF28" i="22"/>
  <c r="AF26" i="22"/>
  <c r="AF27" i="22"/>
  <c r="AF31" i="22"/>
  <c r="Z12" i="22"/>
  <c r="V11" i="22"/>
  <c r="AD22" i="22"/>
  <c r="Z9" i="22"/>
  <c r="V8" i="22"/>
  <c r="Z33" i="22"/>
  <c r="V32" i="22"/>
  <c r="Z36" i="22"/>
  <c r="V35" i="22"/>
  <c r="Z16" i="22"/>
  <c r="V15" i="22"/>
  <c r="Z30" i="22"/>
  <c r="V29" i="22"/>
  <c r="AD32" i="22"/>
  <c r="AD38" i="22" s="1"/>
  <c r="AC29" i="22"/>
  <c r="AC38" i="22" s="1"/>
  <c r="Z14" i="22"/>
  <c r="V13" i="22"/>
  <c r="Z23" i="22"/>
  <c r="V22" i="22"/>
  <c r="AD29" i="22"/>
  <c r="AA29" i="22"/>
  <c r="M32" i="22"/>
  <c r="M38" i="22" s="1"/>
  <c r="M29" i="22"/>
  <c r="M22" i="22"/>
  <c r="X34" i="22"/>
  <c r="X26" i="22"/>
  <c r="X30" i="22"/>
  <c r="X31" i="22"/>
  <c r="X24" i="22"/>
  <c r="X33" i="22"/>
  <c r="Y13" i="22"/>
  <c r="X14" i="22"/>
  <c r="X13" i="22" s="1"/>
  <c r="X9" i="22"/>
  <c r="AA15" i="22"/>
  <c r="X12" i="22"/>
  <c r="X11" i="22" s="1"/>
  <c r="X28" i="22"/>
  <c r="AA32" i="22"/>
  <c r="X36" i="22"/>
  <c r="X35" i="22" s="1"/>
  <c r="X23" i="22"/>
  <c r="X25" i="22"/>
  <c r="X27" i="22"/>
  <c r="Z35" i="22" l="1"/>
  <c r="AB36" i="22"/>
  <c r="AF36" i="22" s="1"/>
  <c r="Z13" i="22"/>
  <c r="AB14" i="22"/>
  <c r="AF14" i="22" s="1"/>
  <c r="Z29" i="22"/>
  <c r="AB30" i="22"/>
  <c r="AF30" i="22" s="1"/>
  <c r="Z22" i="22"/>
  <c r="AB23" i="22"/>
  <c r="AF23" i="22" s="1"/>
  <c r="Z15" i="22"/>
  <c r="AB16" i="22"/>
  <c r="AF16" i="22" s="1"/>
  <c r="Z32" i="22"/>
  <c r="AB33" i="22"/>
  <c r="AF33" i="22" s="1"/>
  <c r="Z8" i="22"/>
  <c r="AB9" i="22"/>
  <c r="AF9" i="22" s="1"/>
  <c r="V38" i="22"/>
  <c r="Z11" i="22"/>
  <c r="AB12" i="22"/>
  <c r="AF12" i="22" s="1"/>
  <c r="AA22" i="22"/>
  <c r="AA38" i="22" s="1"/>
  <c r="X32" i="22"/>
  <c r="X29" i="22"/>
  <c r="X22" i="22"/>
  <c r="Y29" i="22"/>
  <c r="AB13" i="22"/>
  <c r="Y35" i="22"/>
  <c r="Y32" i="22"/>
  <c r="Y11" i="22"/>
  <c r="X10" i="22"/>
  <c r="X16" i="22"/>
  <c r="X15" i="22" s="1"/>
  <c r="N16" i="21"/>
  <c r="N10" i="21" s="1"/>
  <c r="Z38" i="22" l="1"/>
  <c r="Y8" i="22"/>
  <c r="X8" i="22"/>
  <c r="X38" i="22" s="1"/>
  <c r="Y22" i="22"/>
  <c r="AB8" i="22"/>
  <c r="AB35" i="22"/>
  <c r="AB32" i="22"/>
  <c r="AB29" i="22"/>
  <c r="AB11" i="22"/>
  <c r="AF13" i="22"/>
  <c r="Y15" i="22"/>
  <c r="V9" i="21"/>
  <c r="AE9" i="21"/>
  <c r="AE8" i="21" s="1"/>
  <c r="AF9" i="21"/>
  <c r="AF8" i="21" s="1"/>
  <c r="V11" i="21"/>
  <c r="AE11" i="21"/>
  <c r="AF11" i="21"/>
  <c r="V12" i="21"/>
  <c r="AE12" i="21"/>
  <c r="AF12" i="21"/>
  <c r="V13" i="21"/>
  <c r="AE13" i="21"/>
  <c r="AF13" i="21"/>
  <c r="V14" i="21"/>
  <c r="AE14" i="21"/>
  <c r="AF14" i="21"/>
  <c r="M15" i="21"/>
  <c r="V15" i="21"/>
  <c r="AE15" i="21"/>
  <c r="AF15" i="21"/>
  <c r="M16" i="21"/>
  <c r="U16" i="21" s="1"/>
  <c r="Z16" i="21" s="1"/>
  <c r="V16" i="21"/>
  <c r="AE16" i="21"/>
  <c r="AF16" i="21"/>
  <c r="V17" i="21"/>
  <c r="AE17" i="21"/>
  <c r="AF17" i="21"/>
  <c r="V18" i="21"/>
  <c r="AE18" i="21"/>
  <c r="AF18" i="21"/>
  <c r="V20" i="21"/>
  <c r="AE20" i="21"/>
  <c r="AE19" i="21" s="1"/>
  <c r="AF20" i="21"/>
  <c r="AF19" i="21" s="1"/>
  <c r="V22" i="21"/>
  <c r="AE22" i="21"/>
  <c r="AF22" i="21"/>
  <c r="V23" i="21"/>
  <c r="AE23" i="21"/>
  <c r="AF23" i="21"/>
  <c r="V24" i="21"/>
  <c r="AE24" i="21"/>
  <c r="AF24" i="21"/>
  <c r="V26" i="21"/>
  <c r="AE26" i="21"/>
  <c r="AF26" i="21"/>
  <c r="AF25" i="21" s="1"/>
  <c r="V27" i="21"/>
  <c r="AE27" i="21"/>
  <c r="AF27" i="21"/>
  <c r="V28" i="21"/>
  <c r="AE28" i="21"/>
  <c r="AF28" i="21"/>
  <c r="V30" i="21"/>
  <c r="AE30" i="21"/>
  <c r="AE29" i="21" s="1"/>
  <c r="AF30" i="21"/>
  <c r="V31" i="21"/>
  <c r="AE31" i="21"/>
  <c r="AF31" i="21"/>
  <c r="V32" i="21"/>
  <c r="AE32" i="21"/>
  <c r="AF32" i="21"/>
  <c r="V34" i="21"/>
  <c r="AE34" i="21"/>
  <c r="AF34" i="21"/>
  <c r="V35" i="21"/>
  <c r="AE35" i="21"/>
  <c r="AF35" i="21"/>
  <c r="V37" i="21"/>
  <c r="AE37" i="21"/>
  <c r="AF37" i="21"/>
  <c r="AF36" i="21" s="1"/>
  <c r="V38" i="21"/>
  <c r="AE38" i="21"/>
  <c r="AF38" i="21"/>
  <c r="V40" i="21"/>
  <c r="AE40" i="21"/>
  <c r="AF40" i="21"/>
  <c r="V41" i="21"/>
  <c r="AE41" i="21"/>
  <c r="AF41" i="21"/>
  <c r="V42" i="21"/>
  <c r="AE42" i="21"/>
  <c r="AF42" i="21"/>
  <c r="V43" i="21"/>
  <c r="AE43" i="21"/>
  <c r="AF43" i="21"/>
  <c r="V44" i="21"/>
  <c r="AE44" i="21"/>
  <c r="AF44" i="21"/>
  <c r="V45" i="21"/>
  <c r="AE45" i="21"/>
  <c r="AF45" i="21"/>
  <c r="V46" i="21"/>
  <c r="AE46" i="21"/>
  <c r="AF46" i="21"/>
  <c r="V48" i="21"/>
  <c r="AE48" i="21"/>
  <c r="AF48" i="21"/>
  <c r="V49" i="21"/>
  <c r="AE49" i="21"/>
  <c r="AF49" i="21"/>
  <c r="V50" i="21"/>
  <c r="AE50" i="21"/>
  <c r="AF50" i="21"/>
  <c r="V51" i="21"/>
  <c r="AE51" i="21"/>
  <c r="AF51" i="21"/>
  <c r="V52" i="21"/>
  <c r="AE52" i="21"/>
  <c r="AF52" i="21"/>
  <c r="V53" i="21"/>
  <c r="AE53" i="21"/>
  <c r="AF53" i="21"/>
  <c r="V54" i="21"/>
  <c r="AE54" i="21"/>
  <c r="AF54" i="21"/>
  <c r="V56" i="21"/>
  <c r="AE56" i="21"/>
  <c r="AF56" i="21"/>
  <c r="V57" i="21"/>
  <c r="AE57" i="21"/>
  <c r="AF57" i="21"/>
  <c r="V58" i="21"/>
  <c r="AE58" i="21"/>
  <c r="AF58" i="21"/>
  <c r="V59" i="21"/>
  <c r="AE59" i="21"/>
  <c r="AF59" i="21"/>
  <c r="V60" i="21"/>
  <c r="AE60" i="21"/>
  <c r="AF60" i="21"/>
  <c r="V61" i="21"/>
  <c r="AE61" i="21"/>
  <c r="AF61" i="21"/>
  <c r="V62" i="21"/>
  <c r="AE62" i="21"/>
  <c r="AF62" i="21"/>
  <c r="V63" i="21"/>
  <c r="AE63" i="21"/>
  <c r="AF63" i="21"/>
  <c r="V64" i="21"/>
  <c r="AE64" i="21"/>
  <c r="AF64" i="21"/>
  <c r="V65" i="21"/>
  <c r="Y65" i="21" s="1"/>
  <c r="AE65" i="21"/>
  <c r="AF65" i="21"/>
  <c r="V67" i="21"/>
  <c r="AE67" i="21"/>
  <c r="AF67" i="21"/>
  <c r="V68" i="21"/>
  <c r="Y68" i="21" s="1"/>
  <c r="AE68" i="21"/>
  <c r="AF68" i="21"/>
  <c r="V69" i="21"/>
  <c r="AE69" i="21"/>
  <c r="AF69" i="21"/>
  <c r="V71" i="21"/>
  <c r="AE71" i="21"/>
  <c r="AF71" i="21"/>
  <c r="V72" i="21"/>
  <c r="Y72" i="21" s="1"/>
  <c r="AE72" i="21"/>
  <c r="AF72" i="21"/>
  <c r="V73" i="21"/>
  <c r="AE73" i="21"/>
  <c r="AF73" i="21"/>
  <c r="V74" i="21"/>
  <c r="AE74" i="21"/>
  <c r="AF74" i="21"/>
  <c r="V75" i="21"/>
  <c r="AE75" i="21"/>
  <c r="AF75" i="21"/>
  <c r="V76" i="21"/>
  <c r="AE76" i="21"/>
  <c r="AF76" i="21"/>
  <c r="V77" i="21"/>
  <c r="AE77" i="21"/>
  <c r="AF77" i="21"/>
  <c r="V78" i="21"/>
  <c r="AE78" i="21"/>
  <c r="AF78" i="21"/>
  <c r="V79" i="21"/>
  <c r="AE79" i="21"/>
  <c r="AF79" i="21"/>
  <c r="V81" i="21"/>
  <c r="AE81" i="21"/>
  <c r="AF81" i="21"/>
  <c r="V82" i="21"/>
  <c r="AE82" i="21"/>
  <c r="AF82" i="21"/>
  <c r="V83" i="21"/>
  <c r="AE83" i="21"/>
  <c r="AF83" i="21"/>
  <c r="V84" i="21"/>
  <c r="AE84" i="21"/>
  <c r="AF84" i="21"/>
  <c r="V85" i="21"/>
  <c r="AE85" i="21"/>
  <c r="AF85" i="21"/>
  <c r="V87" i="21"/>
  <c r="AE87" i="21"/>
  <c r="AE86" i="21" s="1"/>
  <c r="AF87" i="21"/>
  <c r="V88" i="21"/>
  <c r="AE88" i="21"/>
  <c r="AF88" i="21"/>
  <c r="V90" i="21"/>
  <c r="AE90" i="21"/>
  <c r="AF90" i="21"/>
  <c r="V91" i="21"/>
  <c r="AE91" i="21"/>
  <c r="AF91" i="21"/>
  <c r="V92" i="21"/>
  <c r="AE92" i="21"/>
  <c r="AF92" i="21"/>
  <c r="V93" i="21"/>
  <c r="AE93" i="21"/>
  <c r="AF93" i="21"/>
  <c r="V95" i="21"/>
  <c r="AE95" i="21"/>
  <c r="AE94" i="21" s="1"/>
  <c r="AF95" i="21"/>
  <c r="V96" i="21"/>
  <c r="Y96" i="21" s="1"/>
  <c r="AE96" i="21"/>
  <c r="AF96" i="21"/>
  <c r="V98" i="21"/>
  <c r="AE98" i="21"/>
  <c r="AF98" i="21"/>
  <c r="V99" i="21"/>
  <c r="AE99" i="21"/>
  <c r="AF99" i="21"/>
  <c r="V100" i="21"/>
  <c r="AE100" i="21"/>
  <c r="AF100" i="21"/>
  <c r="V101" i="21"/>
  <c r="AE101" i="21"/>
  <c r="AF101" i="21"/>
  <c r="V102" i="21"/>
  <c r="Y102" i="21" s="1"/>
  <c r="AE102" i="21"/>
  <c r="AF102" i="21"/>
  <c r="V103" i="21"/>
  <c r="AE103" i="21"/>
  <c r="AF103" i="21"/>
  <c r="V104" i="21"/>
  <c r="Y104" i="21" s="1"/>
  <c r="AE104" i="21"/>
  <c r="AF104" i="21"/>
  <c r="V105" i="21"/>
  <c r="AE105" i="21"/>
  <c r="AF105" i="21"/>
  <c r="V106" i="21"/>
  <c r="AE106" i="21"/>
  <c r="AF106" i="21"/>
  <c r="V107" i="21"/>
  <c r="AE107" i="21"/>
  <c r="AF107" i="21"/>
  <c r="V108" i="21"/>
  <c r="AE108" i="21"/>
  <c r="AF108" i="21"/>
  <c r="V109" i="21"/>
  <c r="AE109" i="21"/>
  <c r="AF109" i="21"/>
  <c r="V110" i="21"/>
  <c r="AE110" i="21"/>
  <c r="AF110" i="21"/>
  <c r="V111" i="21"/>
  <c r="AE111" i="21"/>
  <c r="AF111" i="21"/>
  <c r="V113" i="21"/>
  <c r="AE113" i="21"/>
  <c r="AF113" i="21"/>
  <c r="V114" i="21"/>
  <c r="AE114" i="21"/>
  <c r="AF114" i="21"/>
  <c r="V115" i="21"/>
  <c r="AE115" i="21"/>
  <c r="AF115" i="21"/>
  <c r="V116" i="21"/>
  <c r="AE116" i="21"/>
  <c r="AF116" i="21"/>
  <c r="V117" i="21"/>
  <c r="AE117" i="21"/>
  <c r="AF117" i="21"/>
  <c r="V118" i="21"/>
  <c r="AE118" i="21"/>
  <c r="AF118" i="21"/>
  <c r="V119" i="21"/>
  <c r="Y119" i="21" s="1"/>
  <c r="AE119" i="21"/>
  <c r="AF119" i="21"/>
  <c r="V120" i="21"/>
  <c r="AE120" i="21"/>
  <c r="AF120" i="21"/>
  <c r="V121" i="21"/>
  <c r="AE121" i="21"/>
  <c r="AF121" i="21"/>
  <c r="V122" i="21"/>
  <c r="AE122" i="21"/>
  <c r="AF122" i="21"/>
  <c r="V123" i="21"/>
  <c r="Y123" i="21" s="1"/>
  <c r="AE123" i="21"/>
  <c r="AF123" i="21"/>
  <c r="V124" i="21"/>
  <c r="AE124" i="21"/>
  <c r="AF124" i="21"/>
  <c r="V125" i="21"/>
  <c r="AE125" i="21"/>
  <c r="AF125" i="21"/>
  <c r="V127" i="21"/>
  <c r="AE127" i="21"/>
  <c r="AE126" i="21" s="1"/>
  <c r="AF127" i="21"/>
  <c r="AF126" i="21" s="1"/>
  <c r="V129" i="21"/>
  <c r="AE129" i="21"/>
  <c r="AE128" i="21" s="1"/>
  <c r="AF129" i="21"/>
  <c r="AF128" i="21" s="1"/>
  <c r="V131" i="21"/>
  <c r="AE131" i="21"/>
  <c r="AE130" i="21" s="1"/>
  <c r="AF131" i="21"/>
  <c r="AF130" i="21" s="1"/>
  <c r="V133" i="21"/>
  <c r="AE133" i="21"/>
  <c r="AE132" i="21" s="1"/>
  <c r="AF133" i="21"/>
  <c r="AF132" i="21" s="1"/>
  <c r="V135" i="21"/>
  <c r="AE135" i="21"/>
  <c r="AF135" i="21"/>
  <c r="V136" i="21"/>
  <c r="AE136" i="21"/>
  <c r="AF136" i="21"/>
  <c r="V137" i="21"/>
  <c r="Y137" i="21" s="1"/>
  <c r="AE137" i="21"/>
  <c r="AF137" i="21"/>
  <c r="V138" i="21"/>
  <c r="AE138" i="21"/>
  <c r="AF138" i="21"/>
  <c r="V139" i="21"/>
  <c r="AE139" i="21"/>
  <c r="AF139" i="21"/>
  <c r="V140" i="21"/>
  <c r="AE140" i="21"/>
  <c r="AF140" i="21"/>
  <c r="V141" i="21"/>
  <c r="AE141" i="21"/>
  <c r="AF141" i="21"/>
  <c r="V142" i="21"/>
  <c r="AE142" i="21"/>
  <c r="AF142" i="21"/>
  <c r="V144" i="21"/>
  <c r="AE144" i="21"/>
  <c r="AF144" i="21"/>
  <c r="V145" i="21"/>
  <c r="AE145" i="21"/>
  <c r="AF145" i="21"/>
  <c r="V146" i="21"/>
  <c r="AE146" i="21"/>
  <c r="AF146" i="21"/>
  <c r="V148" i="21"/>
  <c r="AE148" i="21"/>
  <c r="AF148" i="21"/>
  <c r="V149" i="21"/>
  <c r="AE149" i="21"/>
  <c r="AF149" i="21"/>
  <c r="V150" i="21"/>
  <c r="AE150" i="21"/>
  <c r="AF150" i="21"/>
  <c r="V151" i="21"/>
  <c r="Y151" i="21" s="1"/>
  <c r="AE151" i="21"/>
  <c r="AF151" i="21"/>
  <c r="V153" i="21"/>
  <c r="AE153" i="21"/>
  <c r="AF153" i="21"/>
  <c r="V154" i="21"/>
  <c r="AE154" i="21"/>
  <c r="AF154" i="21"/>
  <c r="V155" i="21"/>
  <c r="AE155" i="21"/>
  <c r="AF155" i="21"/>
  <c r="V156" i="21"/>
  <c r="AE156" i="21"/>
  <c r="AF156" i="21"/>
  <c r="V157" i="21"/>
  <c r="AE157" i="21"/>
  <c r="AF157" i="21"/>
  <c r="V158" i="21"/>
  <c r="Y158" i="21" s="1"/>
  <c r="AE158" i="21"/>
  <c r="AF158" i="21"/>
  <c r="V159" i="21"/>
  <c r="AE159" i="21"/>
  <c r="AF159" i="21"/>
  <c r="V160" i="21"/>
  <c r="AE160" i="21"/>
  <c r="AF160" i="21"/>
  <c r="V161" i="21"/>
  <c r="AE161" i="21"/>
  <c r="AF161" i="21"/>
  <c r="V162" i="21"/>
  <c r="AE162" i="21"/>
  <c r="AF162" i="21"/>
  <c r="V163" i="21"/>
  <c r="AE163" i="21"/>
  <c r="AF163" i="21"/>
  <c r="V165" i="21"/>
  <c r="AE165" i="21"/>
  <c r="AF165" i="21"/>
  <c r="V166" i="21"/>
  <c r="AE166" i="21"/>
  <c r="AF166" i="21"/>
  <c r="V168" i="21"/>
  <c r="AE168" i="21"/>
  <c r="AF168" i="21"/>
  <c r="V169" i="21"/>
  <c r="AE169" i="21"/>
  <c r="AF169" i="21"/>
  <c r="V170" i="21"/>
  <c r="AE170" i="21"/>
  <c r="AF170" i="21"/>
  <c r="V171" i="21"/>
  <c r="Y171" i="21" s="1"/>
  <c r="AE171" i="21"/>
  <c r="AF171" i="21"/>
  <c r="V172" i="21"/>
  <c r="AE172" i="21"/>
  <c r="AF172" i="21"/>
  <c r="V173" i="21"/>
  <c r="AE173" i="21"/>
  <c r="AF173" i="21"/>
  <c r="V175" i="21"/>
  <c r="AE175" i="21"/>
  <c r="AF175" i="21"/>
  <c r="V176" i="21"/>
  <c r="AE176" i="21"/>
  <c r="AF176" i="21"/>
  <c r="V177" i="21"/>
  <c r="AE177" i="21"/>
  <c r="AF177" i="21"/>
  <c r="V178" i="21"/>
  <c r="AE178" i="21"/>
  <c r="AF178" i="21"/>
  <c r="V179" i="21"/>
  <c r="AE179" i="21"/>
  <c r="AF179" i="21"/>
  <c r="V181" i="21"/>
  <c r="AE181" i="21"/>
  <c r="AE180" i="21" s="1"/>
  <c r="AF181" i="21"/>
  <c r="V182" i="21"/>
  <c r="AE182" i="21"/>
  <c r="AF182" i="21"/>
  <c r="V184" i="21"/>
  <c r="AE184" i="21"/>
  <c r="AF184" i="21"/>
  <c r="V185" i="21"/>
  <c r="AE185" i="21"/>
  <c r="AF185" i="21"/>
  <c r="V186" i="21"/>
  <c r="AE186" i="21"/>
  <c r="AF186" i="21"/>
  <c r="V187" i="21"/>
  <c r="Y187" i="21" s="1"/>
  <c r="AE187" i="21"/>
  <c r="AF187" i="21"/>
  <c r="V188" i="21"/>
  <c r="AE188" i="21"/>
  <c r="AF188" i="21"/>
  <c r="V190" i="21"/>
  <c r="AE190" i="21"/>
  <c r="AE189" i="21" s="1"/>
  <c r="AF190" i="21"/>
  <c r="AF189" i="21" s="1"/>
  <c r="V194" i="21"/>
  <c r="AE194" i="21"/>
  <c r="AF194" i="21"/>
  <c r="V195" i="21"/>
  <c r="Y195" i="21" s="1"/>
  <c r="AE195" i="21"/>
  <c r="AF195" i="21"/>
  <c r="V196" i="21"/>
  <c r="AE196" i="21"/>
  <c r="AF196" i="21"/>
  <c r="V197" i="21"/>
  <c r="AE197" i="21"/>
  <c r="AF197" i="21"/>
  <c r="V199" i="21"/>
  <c r="AE199" i="21"/>
  <c r="AF199" i="21"/>
  <c r="V200" i="21"/>
  <c r="Y200" i="21" s="1"/>
  <c r="AE200" i="21"/>
  <c r="AF200" i="21"/>
  <c r="V201" i="21"/>
  <c r="AE201" i="21"/>
  <c r="AF201" i="21"/>
  <c r="V202" i="21"/>
  <c r="AE202" i="21"/>
  <c r="AF202" i="21"/>
  <c r="V204" i="21"/>
  <c r="AE204" i="21"/>
  <c r="AF204" i="21"/>
  <c r="V205" i="21"/>
  <c r="AE205" i="21"/>
  <c r="AF205" i="21"/>
  <c r="V206" i="21"/>
  <c r="AE206" i="21"/>
  <c r="AF206" i="21"/>
  <c r="V207" i="21"/>
  <c r="AE207" i="21"/>
  <c r="AF207" i="21"/>
  <c r="V208" i="21"/>
  <c r="AE208" i="21"/>
  <c r="AF208" i="21"/>
  <c r="V209" i="21"/>
  <c r="AE209" i="21"/>
  <c r="AF209" i="21"/>
  <c r="V210" i="21"/>
  <c r="AE210" i="21"/>
  <c r="AF210" i="21"/>
  <c r="V212" i="21"/>
  <c r="AE212" i="21"/>
  <c r="AF212" i="21"/>
  <c r="AF211" i="21" s="1"/>
  <c r="V213" i="21"/>
  <c r="AE213" i="21"/>
  <c r="AF213" i="21"/>
  <c r="V214" i="21"/>
  <c r="AE214" i="21"/>
  <c r="AF214" i="21"/>
  <c r="V215" i="21"/>
  <c r="AE215" i="21"/>
  <c r="AF215" i="21"/>
  <c r="V216" i="21"/>
  <c r="AE216" i="21"/>
  <c r="AF216" i="21"/>
  <c r="V218" i="21"/>
  <c r="AE218" i="21"/>
  <c r="AF218" i="21"/>
  <c r="V219" i="21"/>
  <c r="Y219" i="21" s="1"/>
  <c r="AE219" i="21"/>
  <c r="AF219" i="21"/>
  <c r="V220" i="21"/>
  <c r="AE220" i="21"/>
  <c r="AF220" i="21"/>
  <c r="V222" i="21"/>
  <c r="AE222" i="21"/>
  <c r="AF222" i="21"/>
  <c r="AF221" i="21" s="1"/>
  <c r="V223" i="21"/>
  <c r="AE223" i="21"/>
  <c r="AF223" i="21"/>
  <c r="V225" i="21"/>
  <c r="AE225" i="21"/>
  <c r="AF225" i="21"/>
  <c r="V226" i="21"/>
  <c r="AE226" i="21"/>
  <c r="AF226" i="21"/>
  <c r="M227" i="21"/>
  <c r="N227" i="21"/>
  <c r="N248" i="21" s="1"/>
  <c r="P227" i="21"/>
  <c r="P248" i="21" s="1"/>
  <c r="R227" i="21"/>
  <c r="R248" i="21" s="1"/>
  <c r="S227" i="21"/>
  <c r="S248" i="21" s="1"/>
  <c r="T227" i="21"/>
  <c r="T248" i="21" s="1"/>
  <c r="U228" i="21"/>
  <c r="V228" i="21"/>
  <c r="AA228" i="21" s="1"/>
  <c r="W228" i="21"/>
  <c r="AE228" i="21"/>
  <c r="AF228" i="21"/>
  <c r="U229" i="21"/>
  <c r="V229" i="21"/>
  <c r="AA229" i="21" s="1"/>
  <c r="W229" i="21"/>
  <c r="AB229" i="21" s="1"/>
  <c r="AE229" i="21"/>
  <c r="AF229" i="21"/>
  <c r="U230" i="21"/>
  <c r="V230" i="21"/>
  <c r="AA230" i="21" s="1"/>
  <c r="W230" i="21"/>
  <c r="AB230" i="21" s="1"/>
  <c r="AE230" i="21"/>
  <c r="AF230" i="21"/>
  <c r="U231" i="21"/>
  <c r="V231" i="21"/>
  <c r="AA231" i="21" s="1"/>
  <c r="W231" i="21"/>
  <c r="AB231" i="21" s="1"/>
  <c r="AE231" i="21"/>
  <c r="AF231" i="21"/>
  <c r="U232" i="21"/>
  <c r="V232" i="21"/>
  <c r="AA232" i="21" s="1"/>
  <c r="W232" i="21"/>
  <c r="AB232" i="21" s="1"/>
  <c r="AE232" i="21"/>
  <c r="AF232" i="21"/>
  <c r="U233" i="21"/>
  <c r="V233" i="21"/>
  <c r="AA233" i="21" s="1"/>
  <c r="W233" i="21"/>
  <c r="AB233" i="21" s="1"/>
  <c r="AE233" i="21"/>
  <c r="AF233" i="21"/>
  <c r="U234" i="21"/>
  <c r="V234" i="21"/>
  <c r="AA234" i="21" s="1"/>
  <c r="W234" i="21"/>
  <c r="AB234" i="21" s="1"/>
  <c r="AE234" i="21"/>
  <c r="AF234" i="21"/>
  <c r="U235" i="21"/>
  <c r="V235" i="21"/>
  <c r="AA235" i="21" s="1"/>
  <c r="W235" i="21"/>
  <c r="AB235" i="21" s="1"/>
  <c r="AE235" i="21"/>
  <c r="AF235" i="21"/>
  <c r="U236" i="21"/>
  <c r="V236" i="21"/>
  <c r="AA236" i="21" s="1"/>
  <c r="W236" i="21"/>
  <c r="AB236" i="21" s="1"/>
  <c r="AE236" i="21"/>
  <c r="AF236" i="21"/>
  <c r="U237" i="21"/>
  <c r="V237" i="21"/>
  <c r="AA237" i="21" s="1"/>
  <c r="W237" i="21"/>
  <c r="AB237" i="21" s="1"/>
  <c r="AE237" i="21"/>
  <c r="AF237" i="21"/>
  <c r="U238" i="21"/>
  <c r="V238" i="21"/>
  <c r="AA238" i="21" s="1"/>
  <c r="W238" i="21"/>
  <c r="AB238" i="21" s="1"/>
  <c r="AE238" i="21"/>
  <c r="AF238" i="21"/>
  <c r="U239" i="21"/>
  <c r="V239" i="21"/>
  <c r="AA239" i="21" s="1"/>
  <c r="W239" i="21"/>
  <c r="AB239" i="21" s="1"/>
  <c r="AE239" i="21"/>
  <c r="AF239" i="21"/>
  <c r="U240" i="21"/>
  <c r="V240" i="21"/>
  <c r="AA240" i="21" s="1"/>
  <c r="W240" i="21"/>
  <c r="AB240" i="21" s="1"/>
  <c r="AE240" i="21"/>
  <c r="AF240" i="21"/>
  <c r="U241" i="21"/>
  <c r="V241" i="21"/>
  <c r="AA241" i="21" s="1"/>
  <c r="W241" i="21"/>
  <c r="AB241" i="21" s="1"/>
  <c r="AE241" i="21"/>
  <c r="AF241" i="21"/>
  <c r="U242" i="21"/>
  <c r="V242" i="21"/>
  <c r="W242" i="21"/>
  <c r="AB242" i="21" s="1"/>
  <c r="AE242" i="21"/>
  <c r="AF242" i="21"/>
  <c r="U243" i="21"/>
  <c r="V243" i="21"/>
  <c r="AA243" i="21" s="1"/>
  <c r="W243" i="21"/>
  <c r="AB243" i="21" s="1"/>
  <c r="AE243" i="21"/>
  <c r="AF243" i="21"/>
  <c r="U244" i="21"/>
  <c r="V244" i="21"/>
  <c r="AA244" i="21" s="1"/>
  <c r="W244" i="21"/>
  <c r="AB244" i="21" s="1"/>
  <c r="AE244" i="21"/>
  <c r="AF244" i="21"/>
  <c r="U245" i="21"/>
  <c r="V245" i="21"/>
  <c r="AA245" i="21" s="1"/>
  <c r="W245" i="21"/>
  <c r="AB245" i="21" s="1"/>
  <c r="AE245" i="21"/>
  <c r="AF245" i="21"/>
  <c r="U246" i="21"/>
  <c r="V246" i="21"/>
  <c r="AA246" i="21" s="1"/>
  <c r="W246" i="21"/>
  <c r="AB246" i="21" s="1"/>
  <c r="AE246" i="21"/>
  <c r="AF246" i="21"/>
  <c r="AF164" i="21" l="1"/>
  <c r="AF33" i="21"/>
  <c r="AA216" i="21"/>
  <c r="AD216" i="21" s="1"/>
  <c r="AH216" i="21" s="1"/>
  <c r="Y216" i="21"/>
  <c r="AA207" i="21"/>
  <c r="AD207" i="21" s="1"/>
  <c r="AH207" i="21" s="1"/>
  <c r="Y207" i="21"/>
  <c r="AE203" i="21"/>
  <c r="AA197" i="21"/>
  <c r="AD197" i="21" s="1"/>
  <c r="AH197" i="21" s="1"/>
  <c r="Y197" i="21"/>
  <c r="AE193" i="21"/>
  <c r="AA185" i="21"/>
  <c r="AD185" i="21" s="1"/>
  <c r="AH185" i="21" s="1"/>
  <c r="Y185" i="21"/>
  <c r="Y175" i="21"/>
  <c r="V174" i="21"/>
  <c r="AF167" i="21"/>
  <c r="Y165" i="21"/>
  <c r="V164" i="21"/>
  <c r="AE152" i="21"/>
  <c r="AE112" i="21"/>
  <c r="AA88" i="21"/>
  <c r="AD88" i="21" s="1"/>
  <c r="AH88" i="21" s="1"/>
  <c r="Y88" i="21"/>
  <c r="AF80" i="21"/>
  <c r="AA69" i="21"/>
  <c r="AD69" i="21" s="1"/>
  <c r="AH69" i="21" s="1"/>
  <c r="Y69" i="21"/>
  <c r="AE47" i="21"/>
  <c r="AA31" i="21"/>
  <c r="AD31" i="21" s="1"/>
  <c r="AH31" i="21" s="1"/>
  <c r="Y31" i="21"/>
  <c r="Y20" i="21"/>
  <c r="V19" i="21"/>
  <c r="AF10" i="21"/>
  <c r="AA223" i="21"/>
  <c r="AD223" i="21" s="1"/>
  <c r="AH223" i="21" s="1"/>
  <c r="Y223" i="21"/>
  <c r="AA213" i="21"/>
  <c r="AD213" i="21" s="1"/>
  <c r="AH213" i="21" s="1"/>
  <c r="Y213" i="21"/>
  <c r="Y204" i="21"/>
  <c r="V203" i="21"/>
  <c r="Y194" i="21"/>
  <c r="V193" i="21"/>
  <c r="AF183" i="21"/>
  <c r="Y181" i="21"/>
  <c r="V180" i="21"/>
  <c r="AE167" i="21"/>
  <c r="Y133" i="21"/>
  <c r="V132" i="21"/>
  <c r="Y95" i="21"/>
  <c r="V94" i="21"/>
  <c r="AF86" i="21"/>
  <c r="AA84" i="21"/>
  <c r="AD84" i="21" s="1"/>
  <c r="AH84" i="21" s="1"/>
  <c r="Y84" i="21"/>
  <c r="AE80" i="21"/>
  <c r="AA38" i="21"/>
  <c r="AD38" i="21" s="1"/>
  <c r="AH38" i="21" s="1"/>
  <c r="Y38" i="21"/>
  <c r="AE33" i="21"/>
  <c r="AF29" i="21"/>
  <c r="AA27" i="21"/>
  <c r="AD27" i="21" s="1"/>
  <c r="AH27" i="21" s="1"/>
  <c r="Y27" i="21"/>
  <c r="AA209" i="21"/>
  <c r="AD209" i="21" s="1"/>
  <c r="AH209" i="21" s="1"/>
  <c r="Y209" i="21"/>
  <c r="AE183" i="21"/>
  <c r="AA177" i="21"/>
  <c r="AD177" i="21" s="1"/>
  <c r="AH177" i="21" s="1"/>
  <c r="Y177" i="21"/>
  <c r="Y168" i="21"/>
  <c r="V167" i="21"/>
  <c r="AA149" i="21"/>
  <c r="AD149" i="21" s="1"/>
  <c r="AH149" i="21" s="1"/>
  <c r="Y149" i="21"/>
  <c r="AA127" i="21"/>
  <c r="Y127" i="21"/>
  <c r="V126" i="21"/>
  <c r="AA91" i="21"/>
  <c r="AD91" i="21" s="1"/>
  <c r="AH91" i="21" s="1"/>
  <c r="Y91" i="21"/>
  <c r="Y81" i="21"/>
  <c r="V80" i="21"/>
  <c r="Y34" i="21"/>
  <c r="V33" i="21"/>
  <c r="AA23" i="21"/>
  <c r="AD23" i="21" s="1"/>
  <c r="AH23" i="21" s="1"/>
  <c r="Y23" i="21"/>
  <c r="AA226" i="21"/>
  <c r="AD226" i="21" s="1"/>
  <c r="AH226" i="21" s="1"/>
  <c r="Y226" i="21"/>
  <c r="AE221" i="21"/>
  <c r="AF217" i="21"/>
  <c r="AA215" i="21"/>
  <c r="AD215" i="21" s="1"/>
  <c r="AH215" i="21" s="1"/>
  <c r="Y215" i="21"/>
  <c r="AE211" i="21"/>
  <c r="AA206" i="21"/>
  <c r="AD206" i="21" s="1"/>
  <c r="AH206" i="21" s="1"/>
  <c r="Y206" i="21"/>
  <c r="AF198" i="21"/>
  <c r="AA196" i="21"/>
  <c r="AD196" i="21" s="1"/>
  <c r="AH196" i="21" s="1"/>
  <c r="Y196" i="21"/>
  <c r="Y184" i="21"/>
  <c r="V183" i="21"/>
  <c r="AA173" i="21"/>
  <c r="AD173" i="21" s="1"/>
  <c r="AH173" i="21" s="1"/>
  <c r="Y173" i="21"/>
  <c r="AF147" i="21"/>
  <c r="AF89" i="21"/>
  <c r="Y87" i="21"/>
  <c r="V86" i="21"/>
  <c r="AE36" i="21"/>
  <c r="Y30" i="21"/>
  <c r="V29" i="21"/>
  <c r="AE25" i="21"/>
  <c r="AF21" i="21"/>
  <c r="AF224" i="21"/>
  <c r="Y222" i="21"/>
  <c r="V221" i="21"/>
  <c r="AE217" i="21"/>
  <c r="Y212" i="21"/>
  <c r="V211" i="21"/>
  <c r="AA202" i="21"/>
  <c r="AD202" i="21" s="1"/>
  <c r="AH202" i="21" s="1"/>
  <c r="Y202" i="21"/>
  <c r="AE198" i="21"/>
  <c r="Y190" i="21"/>
  <c r="Y189" i="21" s="1"/>
  <c r="V189" i="21"/>
  <c r="AA179" i="21"/>
  <c r="AD179" i="21" s="1"/>
  <c r="AH179" i="21" s="1"/>
  <c r="Y179" i="21"/>
  <c r="AA170" i="21"/>
  <c r="AD170" i="21" s="1"/>
  <c r="AH170" i="21" s="1"/>
  <c r="Y170" i="21"/>
  <c r="AE147" i="21"/>
  <c r="Y131" i="21"/>
  <c r="V130" i="21"/>
  <c r="AA93" i="21"/>
  <c r="AD93" i="21" s="1"/>
  <c r="AH93" i="21" s="1"/>
  <c r="Y93" i="21"/>
  <c r="AE89" i="21"/>
  <c r="AA83" i="21"/>
  <c r="AD83" i="21" s="1"/>
  <c r="AH83" i="21" s="1"/>
  <c r="Y83" i="21"/>
  <c r="AF66" i="21"/>
  <c r="Y37" i="21"/>
  <c r="V36" i="21"/>
  <c r="Y26" i="21"/>
  <c r="V25" i="21"/>
  <c r="AE21" i="21"/>
  <c r="AE224" i="21"/>
  <c r="Y218" i="21"/>
  <c r="V217" i="21"/>
  <c r="AA208" i="21"/>
  <c r="AD208" i="21" s="1"/>
  <c r="AH208" i="21" s="1"/>
  <c r="Y208" i="21"/>
  <c r="Y199" i="21"/>
  <c r="V198" i="21"/>
  <c r="AA186" i="21"/>
  <c r="AD186" i="21" s="1"/>
  <c r="AH186" i="21" s="1"/>
  <c r="Y186" i="21"/>
  <c r="AA176" i="21"/>
  <c r="AD176" i="21" s="1"/>
  <c r="AH176" i="21" s="1"/>
  <c r="Y176" i="21"/>
  <c r="AA166" i="21"/>
  <c r="AD166" i="21" s="1"/>
  <c r="AH166" i="21" s="1"/>
  <c r="Y166" i="21"/>
  <c r="Y148" i="21"/>
  <c r="V147" i="21"/>
  <c r="Y90" i="21"/>
  <c r="V89" i="21"/>
  <c r="AE66" i="21"/>
  <c r="AA32" i="21"/>
  <c r="AD32" i="21" s="1"/>
  <c r="AH32" i="21" s="1"/>
  <c r="Y32" i="21"/>
  <c r="Y22" i="21"/>
  <c r="V21" i="21"/>
  <c r="Y9" i="21"/>
  <c r="V8" i="21"/>
  <c r="Y225" i="21"/>
  <c r="V224" i="21"/>
  <c r="AA214" i="21"/>
  <c r="AD214" i="21" s="1"/>
  <c r="AH214" i="21" s="1"/>
  <c r="Y214" i="21"/>
  <c r="AA205" i="21"/>
  <c r="AD205" i="21" s="1"/>
  <c r="AH205" i="21" s="1"/>
  <c r="Y205" i="21"/>
  <c r="AA182" i="21"/>
  <c r="AD182" i="21" s="1"/>
  <c r="AH182" i="21" s="1"/>
  <c r="Y182" i="21"/>
  <c r="AF174" i="21"/>
  <c r="AA172" i="21"/>
  <c r="AD172" i="21" s="1"/>
  <c r="AH172" i="21" s="1"/>
  <c r="Y172" i="21"/>
  <c r="AA85" i="21"/>
  <c r="AD85" i="21" s="1"/>
  <c r="AH85" i="21" s="1"/>
  <c r="Y85" i="21"/>
  <c r="Y67" i="21"/>
  <c r="V66" i="21"/>
  <c r="AA28" i="21"/>
  <c r="AD28" i="21" s="1"/>
  <c r="AH28" i="21" s="1"/>
  <c r="Y28" i="21"/>
  <c r="U15" i="21"/>
  <c r="M10" i="21"/>
  <c r="M248" i="21" s="1"/>
  <c r="AA220" i="21"/>
  <c r="AD220" i="21" s="1"/>
  <c r="AH220" i="21" s="1"/>
  <c r="Y220" i="21"/>
  <c r="AA210" i="21"/>
  <c r="AD210" i="21" s="1"/>
  <c r="AH210" i="21" s="1"/>
  <c r="Y210" i="21"/>
  <c r="AF203" i="21"/>
  <c r="AA201" i="21"/>
  <c r="AD201" i="21" s="1"/>
  <c r="AH201" i="21" s="1"/>
  <c r="Y201" i="21"/>
  <c r="AF193" i="21"/>
  <c r="AA188" i="21"/>
  <c r="AD188" i="21" s="1"/>
  <c r="AH188" i="21" s="1"/>
  <c r="Y188" i="21"/>
  <c r="AF180" i="21"/>
  <c r="AA178" i="21"/>
  <c r="AD178" i="21" s="1"/>
  <c r="AH178" i="21" s="1"/>
  <c r="Y178" i="21"/>
  <c r="AE174" i="21"/>
  <c r="AA169" i="21"/>
  <c r="AD169" i="21" s="1"/>
  <c r="AH169" i="21" s="1"/>
  <c r="Y169" i="21"/>
  <c r="AE164" i="21"/>
  <c r="AA150" i="21"/>
  <c r="AD150" i="21" s="1"/>
  <c r="AH150" i="21" s="1"/>
  <c r="Y150" i="21"/>
  <c r="Y129" i="21"/>
  <c r="V128" i="21"/>
  <c r="AF94" i="21"/>
  <c r="AA92" i="21"/>
  <c r="AD92" i="21" s="1"/>
  <c r="AH92" i="21" s="1"/>
  <c r="Y92" i="21"/>
  <c r="AA82" i="21"/>
  <c r="AD82" i="21" s="1"/>
  <c r="AH82" i="21" s="1"/>
  <c r="Y82" i="21"/>
  <c r="AA35" i="21"/>
  <c r="AD35" i="21" s="1"/>
  <c r="AH35" i="21" s="1"/>
  <c r="Y35" i="21"/>
  <c r="AA24" i="21"/>
  <c r="AD24" i="21" s="1"/>
  <c r="AH24" i="21" s="1"/>
  <c r="Y24" i="21"/>
  <c r="AA60" i="21"/>
  <c r="AD60" i="21" s="1"/>
  <c r="AH60" i="21" s="1"/>
  <c r="Y60" i="21"/>
  <c r="AA51" i="21"/>
  <c r="AD51" i="21" s="1"/>
  <c r="AH51" i="21" s="1"/>
  <c r="Y51" i="21"/>
  <c r="AA142" i="21"/>
  <c r="AD142" i="21" s="1"/>
  <c r="AH142" i="21" s="1"/>
  <c r="Y142" i="21"/>
  <c r="AA121" i="21"/>
  <c r="AD121" i="21" s="1"/>
  <c r="AH121" i="21" s="1"/>
  <c r="Y121" i="21"/>
  <c r="Y113" i="21"/>
  <c r="V112" i="21"/>
  <c r="Y48" i="21"/>
  <c r="V47" i="21"/>
  <c r="AA16" i="21"/>
  <c r="AD16" i="21" s="1"/>
  <c r="AH16" i="21" s="1"/>
  <c r="Y16" i="21"/>
  <c r="AA139" i="21"/>
  <c r="AD139" i="21" s="1"/>
  <c r="AH139" i="21" s="1"/>
  <c r="Y139" i="21"/>
  <c r="AA118" i="21"/>
  <c r="AD118" i="21" s="1"/>
  <c r="AH118" i="21" s="1"/>
  <c r="Y118" i="21"/>
  <c r="AA109" i="21"/>
  <c r="AD109" i="21" s="1"/>
  <c r="AH109" i="21" s="1"/>
  <c r="Y109" i="21"/>
  <c r="AA101" i="21"/>
  <c r="AD101" i="21" s="1"/>
  <c r="AH101" i="21" s="1"/>
  <c r="Y101" i="21"/>
  <c r="AE97" i="21"/>
  <c r="AA62" i="21"/>
  <c r="AD62" i="21" s="1"/>
  <c r="AH62" i="21" s="1"/>
  <c r="Y62" i="21"/>
  <c r="AF55" i="21"/>
  <c r="AA53" i="21"/>
  <c r="AD53" i="21" s="1"/>
  <c r="AH53" i="21" s="1"/>
  <c r="Y53" i="21"/>
  <c r="AA44" i="21"/>
  <c r="AD44" i="21" s="1"/>
  <c r="AH44" i="21" s="1"/>
  <c r="Y44" i="21"/>
  <c r="Y11" i="21"/>
  <c r="V10" i="21"/>
  <c r="AA115" i="21"/>
  <c r="AD115" i="21" s="1"/>
  <c r="AH115" i="21" s="1"/>
  <c r="Y115" i="21"/>
  <c r="AA106" i="21"/>
  <c r="AD106" i="21" s="1"/>
  <c r="AH106" i="21" s="1"/>
  <c r="Y106" i="21"/>
  <c r="Y98" i="21"/>
  <c r="V97" i="21"/>
  <c r="AA77" i="21"/>
  <c r="AD77" i="21" s="1"/>
  <c r="AH77" i="21" s="1"/>
  <c r="Y77" i="21"/>
  <c r="AF70" i="21"/>
  <c r="AA59" i="21"/>
  <c r="AD59" i="21" s="1"/>
  <c r="AH59" i="21" s="1"/>
  <c r="Y59" i="21"/>
  <c r="AE55" i="21"/>
  <c r="AA50" i="21"/>
  <c r="AD50" i="21" s="1"/>
  <c r="AH50" i="21" s="1"/>
  <c r="Y50" i="21"/>
  <c r="AA41" i="21"/>
  <c r="AD41" i="21" s="1"/>
  <c r="AH41" i="21" s="1"/>
  <c r="Y41" i="21"/>
  <c r="AA18" i="21"/>
  <c r="AD18" i="21" s="1"/>
  <c r="AH18" i="21" s="1"/>
  <c r="Y18" i="21"/>
  <c r="AA160" i="21"/>
  <c r="AD160" i="21" s="1"/>
  <c r="AH160" i="21" s="1"/>
  <c r="Y160" i="21"/>
  <c r="AF143" i="21"/>
  <c r="AA141" i="21"/>
  <c r="AD141" i="21" s="1"/>
  <c r="AH141" i="21" s="1"/>
  <c r="Y141" i="21"/>
  <c r="AF134" i="21"/>
  <c r="AA120" i="21"/>
  <c r="AD120" i="21" s="1"/>
  <c r="AH120" i="21" s="1"/>
  <c r="Y120" i="21"/>
  <c r="AA111" i="21"/>
  <c r="AD111" i="21" s="1"/>
  <c r="AH111" i="21" s="1"/>
  <c r="Y111" i="21"/>
  <c r="AA103" i="21"/>
  <c r="AD103" i="21" s="1"/>
  <c r="AH103" i="21" s="1"/>
  <c r="Y103" i="21"/>
  <c r="AA74" i="21"/>
  <c r="AD74" i="21" s="1"/>
  <c r="AH74" i="21" s="1"/>
  <c r="Y74" i="21"/>
  <c r="AE70" i="21"/>
  <c r="AA64" i="21"/>
  <c r="AD64" i="21" s="1"/>
  <c r="AH64" i="21" s="1"/>
  <c r="Y64" i="21"/>
  <c r="Y56" i="21"/>
  <c r="V55" i="21"/>
  <c r="AA46" i="21"/>
  <c r="AD46" i="21" s="1"/>
  <c r="AH46" i="21" s="1"/>
  <c r="Y46" i="21"/>
  <c r="AF39" i="21"/>
  <c r="AA13" i="21"/>
  <c r="AD13" i="21" s="1"/>
  <c r="AH13" i="21" s="1"/>
  <c r="Y13" i="21"/>
  <c r="AA107" i="21"/>
  <c r="AD107" i="21" s="1"/>
  <c r="AH107" i="21" s="1"/>
  <c r="Y107" i="21"/>
  <c r="AA42" i="21"/>
  <c r="AD42" i="21" s="1"/>
  <c r="AH42" i="21" s="1"/>
  <c r="Y42" i="21"/>
  <c r="AA161" i="21"/>
  <c r="AD161" i="21" s="1"/>
  <c r="AH161" i="21" s="1"/>
  <c r="Y161" i="21"/>
  <c r="AA75" i="21"/>
  <c r="AD75" i="21" s="1"/>
  <c r="AH75" i="21" s="1"/>
  <c r="Y75" i="21"/>
  <c r="AA57" i="21"/>
  <c r="AD57" i="21" s="1"/>
  <c r="AH57" i="21" s="1"/>
  <c r="Y57" i="21"/>
  <c r="AA163" i="21"/>
  <c r="AD163" i="21" s="1"/>
  <c r="AH163" i="21" s="1"/>
  <c r="Y163" i="21"/>
  <c r="AA157" i="21"/>
  <c r="AD157" i="21" s="1"/>
  <c r="AH157" i="21" s="1"/>
  <c r="Y157" i="21"/>
  <c r="AE143" i="21"/>
  <c r="AA138" i="21"/>
  <c r="AD138" i="21" s="1"/>
  <c r="AH138" i="21" s="1"/>
  <c r="Y138" i="21"/>
  <c r="AE134" i="21"/>
  <c r="AA125" i="21"/>
  <c r="AD125" i="21" s="1"/>
  <c r="AH125" i="21" s="1"/>
  <c r="Y125" i="21"/>
  <c r="AA117" i="21"/>
  <c r="AD117" i="21" s="1"/>
  <c r="AH117" i="21" s="1"/>
  <c r="Y117" i="21"/>
  <c r="AA108" i="21"/>
  <c r="AD108" i="21" s="1"/>
  <c r="AH108" i="21" s="1"/>
  <c r="Y108" i="21"/>
  <c r="AA100" i="21"/>
  <c r="AD100" i="21" s="1"/>
  <c r="AH100" i="21" s="1"/>
  <c r="Y100" i="21"/>
  <c r="AA79" i="21"/>
  <c r="AD79" i="21" s="1"/>
  <c r="AH79" i="21" s="1"/>
  <c r="Y79" i="21"/>
  <c r="Y71" i="21"/>
  <c r="V70" i="21"/>
  <c r="AA61" i="21"/>
  <c r="AD61" i="21" s="1"/>
  <c r="AH61" i="21" s="1"/>
  <c r="Y61" i="21"/>
  <c r="AA52" i="21"/>
  <c r="AD52" i="21" s="1"/>
  <c r="AH52" i="21" s="1"/>
  <c r="Y52" i="21"/>
  <c r="AA43" i="21"/>
  <c r="AD43" i="21" s="1"/>
  <c r="Y43" i="21"/>
  <c r="AE39" i="21"/>
  <c r="AA15" i="21"/>
  <c r="Y15" i="21"/>
  <c r="AA156" i="21"/>
  <c r="AD156" i="21" s="1"/>
  <c r="AH156" i="21" s="1"/>
  <c r="Y156" i="21"/>
  <c r="AA116" i="21"/>
  <c r="AD116" i="21" s="1"/>
  <c r="AH116" i="21" s="1"/>
  <c r="Y116" i="21"/>
  <c r="AA99" i="21"/>
  <c r="AD99" i="21" s="1"/>
  <c r="AH99" i="21" s="1"/>
  <c r="Y99" i="21"/>
  <c r="Y153" i="21"/>
  <c r="V152" i="21"/>
  <c r="AF97" i="21"/>
  <c r="AA14" i="21"/>
  <c r="AD14" i="21" s="1"/>
  <c r="AH14" i="21" s="1"/>
  <c r="Y14" i="21"/>
  <c r="AA136" i="21"/>
  <c r="AD136" i="21" s="1"/>
  <c r="AH136" i="21" s="1"/>
  <c r="Y136" i="21"/>
  <c r="AA162" i="21"/>
  <c r="AD162" i="21" s="1"/>
  <c r="AH162" i="21" s="1"/>
  <c r="Y162" i="21"/>
  <c r="AA154" i="21"/>
  <c r="AD154" i="21" s="1"/>
  <c r="AH154" i="21" s="1"/>
  <c r="Y154" i="21"/>
  <c r="Y144" i="21"/>
  <c r="V143" i="21"/>
  <c r="Y135" i="21"/>
  <c r="V134" i="21"/>
  <c r="AA122" i="21"/>
  <c r="AD122" i="21" s="1"/>
  <c r="AH122" i="21" s="1"/>
  <c r="Y122" i="21"/>
  <c r="AA114" i="21"/>
  <c r="AD114" i="21" s="1"/>
  <c r="AH114" i="21" s="1"/>
  <c r="Y114" i="21"/>
  <c r="AA105" i="21"/>
  <c r="AD105" i="21" s="1"/>
  <c r="AH105" i="21" s="1"/>
  <c r="Y105" i="21"/>
  <c r="AA76" i="21"/>
  <c r="AD76" i="21" s="1"/>
  <c r="AH76" i="21" s="1"/>
  <c r="Y76" i="21"/>
  <c r="AA58" i="21"/>
  <c r="AD58" i="21" s="1"/>
  <c r="AH58" i="21" s="1"/>
  <c r="Y58" i="21"/>
  <c r="AA49" i="21"/>
  <c r="AD49" i="21" s="1"/>
  <c r="AH49" i="21" s="1"/>
  <c r="Y49" i="21"/>
  <c r="Y40" i="21"/>
  <c r="V39" i="21"/>
  <c r="AA17" i="21"/>
  <c r="AD17" i="21" s="1"/>
  <c r="AH17" i="21" s="1"/>
  <c r="Y17" i="21"/>
  <c r="AA146" i="21"/>
  <c r="AD146" i="21" s="1"/>
  <c r="AH146" i="21" s="1"/>
  <c r="Y146" i="21"/>
  <c r="AA124" i="21"/>
  <c r="AD124" i="21" s="1"/>
  <c r="AH124" i="21" s="1"/>
  <c r="Y124" i="21"/>
  <c r="AA78" i="21"/>
  <c r="AD78" i="21" s="1"/>
  <c r="AH78" i="21" s="1"/>
  <c r="Y78" i="21"/>
  <c r="AE10" i="21"/>
  <c r="AA155" i="21"/>
  <c r="AD155" i="21" s="1"/>
  <c r="AH155" i="21" s="1"/>
  <c r="Y155" i="21"/>
  <c r="AA145" i="21"/>
  <c r="AD145" i="21" s="1"/>
  <c r="AH145" i="21" s="1"/>
  <c r="Y145" i="21"/>
  <c r="AA159" i="21"/>
  <c r="AD159" i="21" s="1"/>
  <c r="AH159" i="21" s="1"/>
  <c r="Y159" i="21"/>
  <c r="AF152" i="21"/>
  <c r="AA140" i="21"/>
  <c r="AD140" i="21" s="1"/>
  <c r="AH140" i="21" s="1"/>
  <c r="Y140" i="21"/>
  <c r="AF112" i="21"/>
  <c r="AA110" i="21"/>
  <c r="AD110" i="21" s="1"/>
  <c r="AH110" i="21" s="1"/>
  <c r="Y110" i="21"/>
  <c r="AA73" i="21"/>
  <c r="AD73" i="21" s="1"/>
  <c r="AH73" i="21" s="1"/>
  <c r="Y73" i="21"/>
  <c r="AA63" i="21"/>
  <c r="AD63" i="21" s="1"/>
  <c r="AH63" i="21" s="1"/>
  <c r="Y63" i="21"/>
  <c r="AA54" i="21"/>
  <c r="AD54" i="21" s="1"/>
  <c r="AH54" i="21" s="1"/>
  <c r="Y54" i="21"/>
  <c r="AF47" i="21"/>
  <c r="AA45" i="21"/>
  <c r="AD45" i="21" s="1"/>
  <c r="Y45" i="21"/>
  <c r="AA12" i="21"/>
  <c r="AD12" i="21" s="1"/>
  <c r="AH12" i="21" s="1"/>
  <c r="Y12" i="21"/>
  <c r="Y38" i="22"/>
  <c r="AF22" i="22"/>
  <c r="AB22" i="22"/>
  <c r="AF29" i="22"/>
  <c r="AF32" i="22"/>
  <c r="AB15" i="22"/>
  <c r="AF35" i="22"/>
  <c r="AF8" i="22"/>
  <c r="AF11" i="22"/>
  <c r="AE227" i="21"/>
  <c r="AA225" i="21"/>
  <c r="AA199" i="21"/>
  <c r="AD199" i="21" s="1"/>
  <c r="AH199" i="21" s="1"/>
  <c r="AA194" i="21"/>
  <c r="AD194" i="21" s="1"/>
  <c r="AH194" i="21" s="1"/>
  <c r="AF227" i="21"/>
  <c r="U227" i="21"/>
  <c r="AA11" i="21"/>
  <c r="AA95" i="21"/>
  <c r="AA175" i="21"/>
  <c r="AA168" i="21"/>
  <c r="AD168" i="21" s="1"/>
  <c r="AH168" i="21" s="1"/>
  <c r="AA153" i="21"/>
  <c r="AA133" i="21"/>
  <c r="AA56" i="21"/>
  <c r="AA9" i="21"/>
  <c r="AA135" i="21"/>
  <c r="AD135" i="21" s="1"/>
  <c r="AH135" i="21" s="1"/>
  <c r="AA90" i="21"/>
  <c r="AA184" i="21"/>
  <c r="AA26" i="21"/>
  <c r="Y235" i="21"/>
  <c r="Z235" i="21" s="1"/>
  <c r="AD235" i="21" s="1"/>
  <c r="AH235" i="21" s="1"/>
  <c r="Y236" i="21"/>
  <c r="Z236" i="21" s="1"/>
  <c r="AD236" i="21" s="1"/>
  <c r="AH236" i="21" s="1"/>
  <c r="Y244" i="21"/>
  <c r="Z244" i="21" s="1"/>
  <c r="AD244" i="21" s="1"/>
  <c r="AH244" i="21" s="1"/>
  <c r="Y231" i="21"/>
  <c r="Z231" i="21" s="1"/>
  <c r="AD231" i="21" s="1"/>
  <c r="AH231" i="21" s="1"/>
  <c r="AA37" i="21"/>
  <c r="AA129" i="21"/>
  <c r="Y8" i="21"/>
  <c r="Y246" i="21"/>
  <c r="Z246" i="21" s="1"/>
  <c r="AD246" i="21" s="1"/>
  <c r="AH246" i="21" s="1"/>
  <c r="Y245" i="21"/>
  <c r="Z245" i="21" s="1"/>
  <c r="AD245" i="21" s="1"/>
  <c r="AH245" i="21" s="1"/>
  <c r="Y238" i="21"/>
  <c r="Z238" i="21" s="1"/>
  <c r="AD238" i="21" s="1"/>
  <c r="AH238" i="21" s="1"/>
  <c r="AA96" i="21"/>
  <c r="AD96" i="21" s="1"/>
  <c r="AH96" i="21" s="1"/>
  <c r="AA123" i="21"/>
  <c r="AD123" i="21" s="1"/>
  <c r="AH123" i="21" s="1"/>
  <c r="Y241" i="21"/>
  <c r="Z241" i="21" s="1"/>
  <c r="AD241" i="21" s="1"/>
  <c r="AH241" i="21" s="1"/>
  <c r="AA222" i="21"/>
  <c r="AA212" i="21"/>
  <c r="AA72" i="21"/>
  <c r="AD72" i="21" s="1"/>
  <c r="AH72" i="21" s="1"/>
  <c r="Y242" i="21"/>
  <c r="Z242" i="21" s="1"/>
  <c r="Y239" i="21"/>
  <c r="Z239" i="21" s="1"/>
  <c r="AD239" i="21" s="1"/>
  <c r="AH239" i="21" s="1"/>
  <c r="Y233" i="21"/>
  <c r="Z233" i="21" s="1"/>
  <c r="AD233" i="21" s="1"/>
  <c r="AH233" i="21" s="1"/>
  <c r="Y230" i="21"/>
  <c r="Z230" i="21" s="1"/>
  <c r="AD230" i="21" s="1"/>
  <c r="AH230" i="21" s="1"/>
  <c r="Y228" i="21"/>
  <c r="Y243" i="21"/>
  <c r="Z243" i="21" s="1"/>
  <c r="AD243" i="21" s="1"/>
  <c r="AH243" i="21" s="1"/>
  <c r="V227" i="21"/>
  <c r="Y234" i="21"/>
  <c r="Z234" i="21" s="1"/>
  <c r="AD234" i="21" s="1"/>
  <c r="AH234" i="21" s="1"/>
  <c r="Y229" i="21"/>
  <c r="Z229" i="21" s="1"/>
  <c r="AD229" i="21" s="1"/>
  <c r="AH229" i="21" s="1"/>
  <c r="Y126" i="21"/>
  <c r="AA102" i="21"/>
  <c r="AD102" i="21" s="1"/>
  <c r="AH102" i="21" s="1"/>
  <c r="Y240" i="21"/>
  <c r="Z240" i="21" s="1"/>
  <c r="AD240" i="21" s="1"/>
  <c r="AH240" i="21" s="1"/>
  <c r="AA171" i="21"/>
  <c r="AD171" i="21" s="1"/>
  <c r="AH171" i="21" s="1"/>
  <c r="Y132" i="21"/>
  <c r="AA20" i="21"/>
  <c r="Y19" i="21"/>
  <c r="Y232" i="21"/>
  <c r="Z232" i="21" s="1"/>
  <c r="AD232" i="21" s="1"/>
  <c r="AH232" i="21" s="1"/>
  <c r="AA219" i="21"/>
  <c r="AD219" i="21" s="1"/>
  <c r="AH219" i="21" s="1"/>
  <c r="AA218" i="21"/>
  <c r="AD218" i="21" s="1"/>
  <c r="AH218" i="21" s="1"/>
  <c r="AA187" i="21"/>
  <c r="AD187" i="21" s="1"/>
  <c r="AH187" i="21" s="1"/>
  <c r="AA200" i="21"/>
  <c r="AD200" i="21" s="1"/>
  <c r="AH200" i="21" s="1"/>
  <c r="AA104" i="21"/>
  <c r="AD104" i="21" s="1"/>
  <c r="AH104" i="21" s="1"/>
  <c r="AA195" i="21"/>
  <c r="AD195" i="21" s="1"/>
  <c r="AH195" i="21" s="1"/>
  <c r="AA242" i="21"/>
  <c r="AA227" i="21" s="1"/>
  <c r="Y237" i="21"/>
  <c r="Z237" i="21" s="1"/>
  <c r="AD237" i="21" s="1"/>
  <c r="AH237" i="21" s="1"/>
  <c r="W227" i="21"/>
  <c r="AB228" i="21"/>
  <c r="AB227" i="21" s="1"/>
  <c r="Y221" i="21"/>
  <c r="AA181" i="21"/>
  <c r="Y128" i="21"/>
  <c r="AA119" i="21"/>
  <c r="AD119" i="21" s="1"/>
  <c r="AH119" i="21" s="1"/>
  <c r="AA158" i="21"/>
  <c r="AD158" i="21" s="1"/>
  <c r="AH158" i="21" s="1"/>
  <c r="AA151" i="21"/>
  <c r="AD151" i="21" s="1"/>
  <c r="AH151" i="21" s="1"/>
  <c r="AA190" i="21"/>
  <c r="AA144" i="21"/>
  <c r="AA204" i="21"/>
  <c r="AA137" i="21"/>
  <c r="AD137" i="21" s="1"/>
  <c r="AH137" i="21" s="1"/>
  <c r="Y130" i="21"/>
  <c r="AA131" i="21"/>
  <c r="AA165" i="21"/>
  <c r="AA148" i="21"/>
  <c r="AD148" i="21" s="1"/>
  <c r="AH148" i="21" s="1"/>
  <c r="AA113" i="21"/>
  <c r="AA98" i="21"/>
  <c r="AA87" i="21"/>
  <c r="AA48" i="21"/>
  <c r="AA71" i="21"/>
  <c r="AA68" i="21"/>
  <c r="AD68" i="21" s="1"/>
  <c r="AH68" i="21" s="1"/>
  <c r="AA65" i="21"/>
  <c r="AD65" i="21" s="1"/>
  <c r="AH65" i="21" s="1"/>
  <c r="AA30" i="21"/>
  <c r="AA40" i="21"/>
  <c r="AA34" i="21"/>
  <c r="AA22" i="21"/>
  <c r="AA81" i="21"/>
  <c r="AA67" i="21"/>
  <c r="AD67" i="21" s="1"/>
  <c r="AH67" i="21" s="1"/>
  <c r="AB38" i="22" l="1"/>
  <c r="Y33" i="21"/>
  <c r="AD181" i="21"/>
  <c r="AH181" i="21" s="1"/>
  <c r="AA180" i="21"/>
  <c r="AD20" i="21"/>
  <c r="AH20" i="21" s="1"/>
  <c r="AA19" i="21"/>
  <c r="AD87" i="21"/>
  <c r="AH87" i="21" s="1"/>
  <c r="AA86" i="21"/>
  <c r="AE248" i="21"/>
  <c r="AA33" i="21"/>
  <c r="AD34" i="21"/>
  <c r="AH34" i="21" s="1"/>
  <c r="AD222" i="21"/>
  <c r="AH222" i="21" s="1"/>
  <c r="AA221" i="21"/>
  <c r="AD129" i="21"/>
  <c r="AH129" i="21" s="1"/>
  <c r="AA128" i="21"/>
  <c r="AD95" i="21"/>
  <c r="AH95" i="21" s="1"/>
  <c r="AA94" i="21"/>
  <c r="AD37" i="21"/>
  <c r="AH37" i="21" s="1"/>
  <c r="AA36" i="21"/>
  <c r="AD9" i="21"/>
  <c r="AH9" i="21" s="1"/>
  <c r="AA8" i="21"/>
  <c r="AD165" i="21"/>
  <c r="AH165" i="21" s="1"/>
  <c r="AA164" i="21"/>
  <c r="U248" i="21"/>
  <c r="AD131" i="21"/>
  <c r="AH131" i="21" s="1"/>
  <c r="AA130" i="21"/>
  <c r="AD133" i="21"/>
  <c r="AH133" i="21" s="1"/>
  <c r="AA132" i="21"/>
  <c r="Z15" i="21"/>
  <c r="AD15" i="21" s="1"/>
  <c r="AH15" i="21" s="1"/>
  <c r="U10" i="21"/>
  <c r="AD127" i="21"/>
  <c r="AH127" i="21" s="1"/>
  <c r="AA126" i="21"/>
  <c r="AD190" i="21"/>
  <c r="AH190" i="21" s="1"/>
  <c r="AA189" i="21"/>
  <c r="AD225" i="21"/>
  <c r="AH225" i="21" s="1"/>
  <c r="AA224" i="21"/>
  <c r="AA203" i="21"/>
  <c r="AD204" i="21"/>
  <c r="AH204" i="21" s="1"/>
  <c r="AA211" i="21"/>
  <c r="AD212" i="21"/>
  <c r="AH212" i="21" s="1"/>
  <c r="AA183" i="21"/>
  <c r="AD184" i="21"/>
  <c r="AH184" i="21" s="1"/>
  <c r="AA174" i="21"/>
  <c r="AD175" i="21"/>
  <c r="AH175" i="21" s="1"/>
  <c r="AA143" i="21"/>
  <c r="AD144" i="21"/>
  <c r="AH144" i="21" s="1"/>
  <c r="AA39" i="21"/>
  <c r="AD40" i="21"/>
  <c r="AH40" i="21" s="1"/>
  <c r="AD113" i="21"/>
  <c r="AH113" i="21" s="1"/>
  <c r="AA112" i="21"/>
  <c r="AA25" i="21"/>
  <c r="AD26" i="21"/>
  <c r="AH26" i="21" s="1"/>
  <c r="AA10" i="21"/>
  <c r="AD11" i="21"/>
  <c r="AH11" i="21" s="1"/>
  <c r="AA29" i="21"/>
  <c r="AD30" i="21"/>
  <c r="AH30" i="21" s="1"/>
  <c r="AD98" i="21"/>
  <c r="AH98" i="21" s="1"/>
  <c r="AA97" i="21"/>
  <c r="AD153" i="21"/>
  <c r="AH153" i="21" s="1"/>
  <c r="AA152" i="21"/>
  <c r="AA80" i="21"/>
  <c r="AD81" i="21"/>
  <c r="AH81" i="21" s="1"/>
  <c r="V248" i="21"/>
  <c r="AD56" i="21"/>
  <c r="AH56" i="21" s="1"/>
  <c r="AA55" i="21"/>
  <c r="AF248" i="21"/>
  <c r="AA89" i="21"/>
  <c r="AD90" i="21"/>
  <c r="AH90" i="21" s="1"/>
  <c r="AD71" i="21"/>
  <c r="AH71" i="21" s="1"/>
  <c r="AA70" i="21"/>
  <c r="AA47" i="21"/>
  <c r="AD48" i="21"/>
  <c r="AH48" i="21" s="1"/>
  <c r="AA21" i="21"/>
  <c r="AD22" i="21"/>
  <c r="AH22" i="21" s="1"/>
  <c r="Z8" i="21"/>
  <c r="AH8" i="21"/>
  <c r="Y152" i="21"/>
  <c r="Y174" i="21"/>
  <c r="Y80" i="21"/>
  <c r="Y39" i="21"/>
  <c r="AA147" i="21"/>
  <c r="AA134" i="21"/>
  <c r="AA66" i="21"/>
  <c r="AA217" i="21"/>
  <c r="AA193" i="21"/>
  <c r="AA198" i="21"/>
  <c r="AA167" i="21"/>
  <c r="Y224" i="21"/>
  <c r="Y217" i="21"/>
  <c r="Y211" i="21"/>
  <c r="Y203" i="21"/>
  <c r="Y198" i="21"/>
  <c r="Y193" i="21"/>
  <c r="Y183" i="21"/>
  <c r="Y180" i="21"/>
  <c r="Y164" i="21"/>
  <c r="Y147" i="21"/>
  <c r="Y143" i="21"/>
  <c r="Y134" i="21"/>
  <c r="Z132" i="21"/>
  <c r="Z112" i="21"/>
  <c r="Y112" i="21"/>
  <c r="W248" i="21"/>
  <c r="Y97" i="21"/>
  <c r="Z94" i="21"/>
  <c r="Y94" i="21"/>
  <c r="Y89" i="21"/>
  <c r="Y86" i="21"/>
  <c r="Y70" i="21"/>
  <c r="Y66" i="21"/>
  <c r="Y55" i="21"/>
  <c r="Y47" i="21"/>
  <c r="Y36" i="21"/>
  <c r="Y29" i="21"/>
  <c r="Z25" i="21"/>
  <c r="Y25" i="21"/>
  <c r="Y21" i="21"/>
  <c r="Y10" i="21"/>
  <c r="Z126" i="21"/>
  <c r="AF15" i="22"/>
  <c r="AF38" i="22" s="1"/>
  <c r="AH43" i="21"/>
  <c r="Z217" i="21"/>
  <c r="Z228" i="21"/>
  <c r="Z227" i="21" s="1"/>
  <c r="Y227" i="21"/>
  <c r="Z80" i="21"/>
  <c r="AH36" i="21"/>
  <c r="Z19" i="21"/>
  <c r="Z174" i="21"/>
  <c r="Z70" i="21"/>
  <c r="Z66" i="21"/>
  <c r="Z33" i="21"/>
  <c r="Z55" i="21"/>
  <c r="Z97" i="21"/>
  <c r="Z39" i="21"/>
  <c r="AH45" i="21"/>
  <c r="AD242" i="21"/>
  <c r="AH242" i="21" s="1"/>
  <c r="Z152" i="21"/>
  <c r="Z130" i="21"/>
  <c r="Z221" i="21"/>
  <c r="Z189" i="21"/>
  <c r="Z147" i="21"/>
  <c r="Z143" i="21"/>
  <c r="Z128" i="21"/>
  <c r="AD228" i="21"/>
  <c r="AD8" i="21"/>
  <c r="AD227" i="21" l="1"/>
  <c r="AH228" i="21"/>
  <c r="AH227" i="21" s="1"/>
  <c r="AA248" i="21"/>
  <c r="AD132" i="21"/>
  <c r="AH132" i="21"/>
  <c r="AH80" i="21"/>
  <c r="AH10" i="21"/>
  <c r="AD80" i="21"/>
  <c r="AH112" i="21"/>
  <c r="Z29" i="21"/>
  <c r="Z86" i="21"/>
  <c r="Z36" i="21"/>
  <c r="Z10" i="21"/>
  <c r="Z89" i="21"/>
  <c r="Z224" i="21"/>
  <c r="Z211" i="21"/>
  <c r="Z203" i="21"/>
  <c r="Z198" i="21"/>
  <c r="Z193" i="21"/>
  <c r="Z183" i="21"/>
  <c r="AH180" i="21"/>
  <c r="Z180" i="21"/>
  <c r="Z167" i="21"/>
  <c r="Y167" i="21"/>
  <c r="Y248" i="21" s="1"/>
  <c r="Z164" i="21"/>
  <c r="AH134" i="21"/>
  <c r="Z134" i="21"/>
  <c r="AB248" i="21"/>
  <c r="Z47" i="21"/>
  <c r="AD36" i="21"/>
  <c r="Z21" i="21"/>
  <c r="AD10" i="21"/>
  <c r="AH174" i="21"/>
  <c r="AH224" i="21"/>
  <c r="AH203" i="21"/>
  <c r="AH21" i="21" l="1"/>
  <c r="AD221" i="21"/>
  <c r="AH221" i="21"/>
  <c r="AD217" i="21"/>
  <c r="AH217" i="21"/>
  <c r="AH211" i="21"/>
  <c r="AH198" i="21"/>
  <c r="AH193" i="21"/>
  <c r="AD189" i="21"/>
  <c r="AH189" i="21"/>
  <c r="AH183" i="21"/>
  <c r="AD167" i="21"/>
  <c r="AH167" i="21"/>
  <c r="AH164" i="21"/>
  <c r="AD152" i="21"/>
  <c r="AH152" i="21"/>
  <c r="AD147" i="21"/>
  <c r="AH147" i="21"/>
  <c r="AD143" i="21"/>
  <c r="AH143" i="21"/>
  <c r="AD130" i="21"/>
  <c r="AH130" i="21"/>
  <c r="AD128" i="21"/>
  <c r="AH128" i="21"/>
  <c r="AD126" i="21"/>
  <c r="AH126" i="21"/>
  <c r="AD97" i="21"/>
  <c r="AH97" i="21"/>
  <c r="AH94" i="21"/>
  <c r="AD89" i="21"/>
  <c r="AH89" i="21"/>
  <c r="AD86" i="21"/>
  <c r="AH86" i="21"/>
  <c r="AD70" i="21"/>
  <c r="AH70" i="21"/>
  <c r="AD66" i="21"/>
  <c r="AH66" i="21"/>
  <c r="AD55" i="21"/>
  <c r="AH55" i="21"/>
  <c r="AH47" i="21"/>
  <c r="AD39" i="21"/>
  <c r="AH39" i="21"/>
  <c r="AD33" i="21"/>
  <c r="AH33" i="21"/>
  <c r="AH29" i="21"/>
  <c r="AD25" i="21"/>
  <c r="AH25" i="21"/>
  <c r="AD19" i="21"/>
  <c r="AH19" i="21"/>
  <c r="AD112" i="21"/>
  <c r="AD94" i="21"/>
  <c r="AD224" i="21"/>
  <c r="AD211" i="21"/>
  <c r="AD203" i="21"/>
  <c r="AD198" i="21"/>
  <c r="AD193" i="21"/>
  <c r="AD183" i="21"/>
  <c r="AD180" i="21"/>
  <c r="AD174" i="21"/>
  <c r="AD164" i="21"/>
  <c r="Z248" i="21"/>
  <c r="AD134" i="21"/>
  <c r="AD47" i="21"/>
  <c r="AD29" i="21"/>
  <c r="AD21" i="21"/>
  <c r="AD248" i="21" l="1"/>
  <c r="AH248" i="21" l="1"/>
</calcChain>
</file>

<file path=xl/sharedStrings.xml><?xml version="1.0" encoding="utf-8"?>
<sst xmlns="http://schemas.openxmlformats.org/spreadsheetml/2006/main" count="2199" uniqueCount="1107">
  <si>
    <t>GOBIERNO REGIONAL CAJAMARCA</t>
  </si>
  <si>
    <t>F-4</t>
  </si>
  <si>
    <t>F-8</t>
  </si>
  <si>
    <t>F-6</t>
  </si>
  <si>
    <t>ASESOR III</t>
  </si>
  <si>
    <t>STA</t>
  </si>
  <si>
    <t>STB</t>
  </si>
  <si>
    <t>CHOFER III</t>
  </si>
  <si>
    <t>F-7</t>
  </si>
  <si>
    <t>STF</t>
  </si>
  <si>
    <t>SPB</t>
  </si>
  <si>
    <t>INGENIERO III</t>
  </si>
  <si>
    <t>ESPECIALISTA EN CAPACITACION III</t>
  </si>
  <si>
    <t>STC</t>
  </si>
  <si>
    <t>GERENTE GENERAL REGIONAL</t>
  </si>
  <si>
    <t>ASESOR II</t>
  </si>
  <si>
    <t>F-3</t>
  </si>
  <si>
    <t>TECNICO ADMINISTRATIVO III</t>
  </si>
  <si>
    <t>F-5</t>
  </si>
  <si>
    <t>PROCURADOR PUBLICO REGIONAL</t>
  </si>
  <si>
    <t>SPA</t>
  </si>
  <si>
    <t>ABOGADO IV</t>
  </si>
  <si>
    <t>SPF</t>
  </si>
  <si>
    <t>ABOGADO III</t>
  </si>
  <si>
    <t>TECNICO EN ABOGACIA I</t>
  </si>
  <si>
    <t>SECRETARIA IV</t>
  </si>
  <si>
    <t>SAA</t>
  </si>
  <si>
    <t>DIRECTOR DE TESORERIA</t>
  </si>
  <si>
    <t>ESPECIALISTA ADMINISTRATIVO IV</t>
  </si>
  <si>
    <t>ESPECIALISTA ADMINISTRATIVO III</t>
  </si>
  <si>
    <t>DIRECTOR DE CONTABILIDAD</t>
  </si>
  <si>
    <t>F-2</t>
  </si>
  <si>
    <t>TECNICO ADMINISTRATIVO II</t>
  </si>
  <si>
    <t>TECNICO ADMINISTRATIVO I</t>
  </si>
  <si>
    <t>TRABAJADOR DE SERVICIOS III</t>
  </si>
  <si>
    <t>INGENIERO IV</t>
  </si>
  <si>
    <t>ECONOMISTA III</t>
  </si>
  <si>
    <t>PLANIFICADOR IV</t>
  </si>
  <si>
    <t>SPC</t>
  </si>
  <si>
    <t>PLANIFICADOR III</t>
  </si>
  <si>
    <t>SPD</t>
  </si>
  <si>
    <t>SUB GERENTE DE ESTUDIOS</t>
  </si>
  <si>
    <t>SUB GERENTE DE OPERACIONES</t>
  </si>
  <si>
    <t>TECNICO EN ARCHIVO III</t>
  </si>
  <si>
    <t>TECNICO EN TURISMO I</t>
  </si>
  <si>
    <t>DIRECTOR DE PROGRAMA SECTORIAL II</t>
  </si>
  <si>
    <t>TECNICO EN COMERCIALIZACION I</t>
  </si>
  <si>
    <t>ESPECIALISTA EN EVALUACION INDUSTRIAL III</t>
  </si>
  <si>
    <t>STE</t>
  </si>
  <si>
    <t>SUB GERENTE DE ACONDICIONAMIENTO TERRITORIAL</t>
  </si>
  <si>
    <t>CENTRO DE INFORMACION Y SISTEMAS</t>
  </si>
  <si>
    <t>DIRECTOR REGIONAL</t>
  </si>
  <si>
    <t>ESPECIALISTA EN ARCHIVO III</t>
  </si>
  <si>
    <t>TIA SUSTITUTA</t>
  </si>
  <si>
    <t>ESPECIALISTA EN EVALUACION INDUSTRIAL II</t>
  </si>
  <si>
    <t>SECRETARIO GENERAL</t>
  </si>
  <si>
    <t>PROCURADOR PUBLICO REGIONAL ADJUNTO</t>
  </si>
  <si>
    <t>DIRECTOR REGIONAL DE ASESORIA JURIDICA</t>
  </si>
  <si>
    <t>DIRECTOR DE UNIDAD ORGANICA</t>
  </si>
  <si>
    <t>SUB GERENTE DE PROMOCION EMPRESARIAL</t>
  </si>
  <si>
    <t>PROMOTOR ARTESANAL I</t>
  </si>
  <si>
    <t>MEDICO VETERINARIO III</t>
  </si>
  <si>
    <t>TECNICO EN EVALUACION INDUSTRIAL I</t>
  </si>
  <si>
    <t>TECNICO EN INGENIERIA I</t>
  </si>
  <si>
    <t>GERENTE REGIONAL DE RECURSOS NATURALES Y GESTION DEL MEDIO AMBIENTE</t>
  </si>
  <si>
    <t>SUB GERENTE DE GESTION DEL MEDIO AMBIENTE</t>
  </si>
  <si>
    <t>SUB GERENTE DE RECURSOS NATURALES Y AREAS NATURALES PROTEGIDAS</t>
  </si>
  <si>
    <t>DIRECTOR DE DEFENSA NACIONAL</t>
  </si>
  <si>
    <t>103</t>
  </si>
  <si>
    <t>101</t>
  </si>
  <si>
    <t>104</t>
  </si>
  <si>
    <t>105</t>
  </si>
  <si>
    <t>107</t>
  </si>
  <si>
    <t>109</t>
  </si>
  <si>
    <t>110</t>
  </si>
  <si>
    <t>113</t>
  </si>
  <si>
    <t>114</t>
  </si>
  <si>
    <t>120</t>
  </si>
  <si>
    <t>131</t>
  </si>
  <si>
    <t>130</t>
  </si>
  <si>
    <t>132</t>
  </si>
  <si>
    <t>135</t>
  </si>
  <si>
    <t>126</t>
  </si>
  <si>
    <t>127</t>
  </si>
  <si>
    <t>129</t>
  </si>
  <si>
    <t>123</t>
  </si>
  <si>
    <t>137</t>
  </si>
  <si>
    <t>138</t>
  </si>
  <si>
    <t>116</t>
  </si>
  <si>
    <t>136</t>
  </si>
  <si>
    <t>139</t>
  </si>
  <si>
    <t>147</t>
  </si>
  <si>
    <t>154</t>
  </si>
  <si>
    <t>155</t>
  </si>
  <si>
    <t>140</t>
  </si>
  <si>
    <t>145</t>
  </si>
  <si>
    <t>141</t>
  </si>
  <si>
    <t>146</t>
  </si>
  <si>
    <t>142</t>
  </si>
  <si>
    <t>150</t>
  </si>
  <si>
    <t>153</t>
  </si>
  <si>
    <t>152</t>
  </si>
  <si>
    <t>151</t>
  </si>
  <si>
    <t>158</t>
  </si>
  <si>
    <t>163</t>
  </si>
  <si>
    <t>GERENTE REGIONAL DE DESARROLLO SOCIAL</t>
  </si>
  <si>
    <t>179</t>
  </si>
  <si>
    <t>182</t>
  </si>
  <si>
    <t>185</t>
  </si>
  <si>
    <t>187</t>
  </si>
  <si>
    <t>189</t>
  </si>
  <si>
    <t>191</t>
  </si>
  <si>
    <t>190</t>
  </si>
  <si>
    <t>195</t>
  </si>
  <si>
    <t>192</t>
  </si>
  <si>
    <t>193</t>
  </si>
  <si>
    <t>194</t>
  </si>
  <si>
    <t>196</t>
  </si>
  <si>
    <t>211</t>
  </si>
  <si>
    <t>245</t>
  </si>
  <si>
    <t>252</t>
  </si>
  <si>
    <t>248</t>
  </si>
  <si>
    <t>249</t>
  </si>
  <si>
    <t>250</t>
  </si>
  <si>
    <t>254</t>
  </si>
  <si>
    <t>255</t>
  </si>
  <si>
    <t>258</t>
  </si>
  <si>
    <t>262</t>
  </si>
  <si>
    <t>263</t>
  </si>
  <si>
    <t>268</t>
  </si>
  <si>
    <t>272</t>
  </si>
  <si>
    <t>273</t>
  </si>
  <si>
    <t>274</t>
  </si>
  <si>
    <t>275</t>
  </si>
  <si>
    <t>281</t>
  </si>
  <si>
    <t>276</t>
  </si>
  <si>
    <t>282</t>
  </si>
  <si>
    <t>277</t>
  </si>
  <si>
    <t>285</t>
  </si>
  <si>
    <t>286</t>
  </si>
  <si>
    <t>287</t>
  </si>
  <si>
    <t>288</t>
  </si>
  <si>
    <t>289</t>
  </si>
  <si>
    <t>292</t>
  </si>
  <si>
    <t>294</t>
  </si>
  <si>
    <t>295</t>
  </si>
  <si>
    <t>297</t>
  </si>
  <si>
    <t>299</t>
  </si>
  <si>
    <t>300</t>
  </si>
  <si>
    <t>SUB GERENTE DE DESARROLLO INSTITUCIONAL</t>
  </si>
  <si>
    <t>306</t>
  </si>
  <si>
    <t>307</t>
  </si>
  <si>
    <t>308</t>
  </si>
  <si>
    <t>309</t>
  </si>
  <si>
    <t>310</t>
  </si>
  <si>
    <t>311</t>
  </si>
  <si>
    <t>312</t>
  </si>
  <si>
    <t>316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</si>
  <si>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</si>
  <si>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</si>
  <si>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</si>
  <si>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</si>
  <si>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</si>
  <si>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</si>
  <si>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</si>
  <si>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</si>
  <si>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</si>
  <si>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</si>
  <si>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</si>
  <si>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</si>
  <si>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</si>
  <si>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</si>
  <si>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</si>
  <si>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</si>
  <si>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SUB GERENTE DE SUPERVISION Y LIQUIDACIONES</t>
  </si>
  <si>
    <t>336</t>
  </si>
  <si>
    <t>337</t>
  </si>
  <si>
    <t>338</t>
  </si>
  <si>
    <t>339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</si>
  <si>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</si>
  <si>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</si>
  <si>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</si>
  <si>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</si>
  <si>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</si>
  <si>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</si>
  <si>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</si>
  <si>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</si>
  <si>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</si>
  <si>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</si>
  <si>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</si>
  <si>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</si>
  <si>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</si>
  <si>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</si>
  <si>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</si>
  <si>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357</t>
  </si>
  <si>
    <t>358</t>
  </si>
  <si>
    <t>360</t>
  </si>
  <si>
    <t>111</t>
  </si>
  <si>
    <t>000002</t>
  </si>
  <si>
    <t>000003</t>
  </si>
  <si>
    <t>000004</t>
  </si>
  <si>
    <t>000006</t>
  </si>
  <si>
    <t>000007</t>
  </si>
  <si>
    <t>000008</t>
  </si>
  <si>
    <t>000010</t>
  </si>
  <si>
    <t>000011</t>
  </si>
  <si>
    <t>000012</t>
  </si>
  <si>
    <t>000015</t>
  </si>
  <si>
    <t>000017</t>
  </si>
  <si>
    <t>000018</t>
  </si>
  <si>
    <t>000019</t>
  </si>
  <si>
    <t>000020</t>
  </si>
  <si>
    <t>000021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</si>
  <si>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</si>
  <si>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</si>
  <si>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</si>
  <si>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</si>
  <si>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</si>
  <si>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</si>
  <si>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</si>
  <si>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</si>
  <si>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</si>
  <si>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</si>
  <si>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</si>
  <si>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</si>
  <si>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</si>
  <si>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</si>
  <si>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000037</t>
  </si>
  <si>
    <t>000038</t>
  </si>
  <si>
    <t>000039</t>
  </si>
  <si>
    <t>000041</t>
  </si>
  <si>
    <t>000042</t>
  </si>
  <si>
    <t>000043</t>
  </si>
  <si>
    <t>000044</t>
  </si>
  <si>
    <t>000045</t>
  </si>
  <si>
    <t>000046</t>
  </si>
  <si>
    <t>000047</t>
  </si>
  <si>
    <t>000049</t>
  </si>
  <si>
    <t>000050</t>
  </si>
  <si>
    <t>000051</t>
  </si>
  <si>
    <t>000053</t>
  </si>
  <si>
    <t>000054</t>
  </si>
  <si>
    <t>000055</t>
  </si>
  <si>
    <t>000056</t>
  </si>
  <si>
    <t>000057</t>
  </si>
  <si>
    <t>000058</t>
  </si>
  <si>
    <t>000059</t>
  </si>
  <si>
    <t>000061</t>
  </si>
  <si>
    <t>000062</t>
  </si>
  <si>
    <t>000063</t>
  </si>
  <si>
    <t>000064</t>
  </si>
  <si>
    <t>000066</t>
  </si>
  <si>
    <t>000067</t>
  </si>
  <si>
    <t>000068</t>
  </si>
  <si>
    <t>000069</t>
  </si>
  <si>
    <t>000071</t>
  </si>
  <si>
    <t>000072</t>
  </si>
  <si>
    <t>000074</t>
  </si>
  <si>
    <t>000079</t>
  </si>
  <si>
    <t>000080</t>
  </si>
  <si>
    <t>000081</t>
  </si>
  <si>
    <t>000082</t>
  </si>
  <si>
    <t>000083</t>
  </si>
  <si>
    <t>000084</t>
  </si>
  <si>
    <t>000086</t>
  </si>
  <si>
    <t>000087</t>
  </si>
  <si>
    <t>000089</t>
  </si>
  <si>
    <t>000090</t>
  </si>
  <si>
    <t>000091</t>
  </si>
  <si>
    <t>000093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</si>
  <si>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</si>
  <si>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</si>
  <si>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</si>
  <si>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</si>
  <si>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</si>
  <si>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</si>
  <si>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</si>
  <si>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</si>
  <si>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</si>
  <si>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</si>
  <si>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</si>
  <si>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000107</t>
  </si>
  <si>
    <t>000108</t>
  </si>
  <si>
    <t>000109</t>
  </si>
  <si>
    <t>000111</t>
  </si>
  <si>
    <t>000112</t>
  </si>
  <si>
    <t>000113</t>
  </si>
  <si>
    <t>000114</t>
  </si>
  <si>
    <t>000115</t>
  </si>
  <si>
    <t>000117</t>
  </si>
  <si>
    <t>000118</t>
  </si>
  <si>
    <t>000119</t>
  </si>
  <si>
    <t>000121</t>
  </si>
  <si>
    <t>000122</t>
  </si>
  <si>
    <t>000124</t>
  </si>
  <si>
    <t>000125</t>
  </si>
  <si>
    <t>000126</t>
  </si>
  <si>
    <t>000128</t>
  </si>
  <si>
    <t>000129</t>
  </si>
  <si>
    <t>000131</t>
  </si>
  <si>
    <t>000133</t>
  </si>
  <si>
    <t>000135</t>
  </si>
  <si>
    <t>000137</t>
  </si>
  <si>
    <t>000138</t>
  </si>
  <si>
    <t>000139</t>
  </si>
  <si>
    <t>000140</t>
  </si>
  <si>
    <t>000141</t>
  </si>
  <si>
    <t>000142</t>
  </si>
  <si>
    <t>000143</t>
  </si>
  <si>
    <t>000144</t>
  </si>
  <si>
    <t>000145</t>
  </si>
  <si>
    <t>000147</t>
  </si>
  <si>
    <t>000148</t>
  </si>
  <si>
    <t>000150</t>
  </si>
  <si>
    <t>000151</t>
  </si>
  <si>
    <t>000152</t>
  </si>
  <si>
    <t>000153</t>
  </si>
  <si>
    <t>000154</t>
  </si>
  <si>
    <t>000155</t>
  </si>
  <si>
    <t>000156</t>
  </si>
  <si>
    <t>000157</t>
  </si>
  <si>
    <t>000158</t>
  </si>
  <si>
    <t>000159</t>
  </si>
  <si>
    <t>000160</t>
  </si>
  <si>
    <t>000162</t>
  </si>
  <si>
    <t>000163</t>
  </si>
  <si>
    <t>000164</t>
  </si>
  <si>
    <t>000166</t>
  </si>
  <si>
    <t>000167</t>
  </si>
  <si>
    <t>000168</t>
  </si>
  <si>
    <t>000169</t>
  </si>
  <si>
    <t>000170</t>
  </si>
  <si>
    <t>000171</t>
  </si>
  <si>
    <t>000173</t>
  </si>
  <si>
    <t>000175</t>
  </si>
  <si>
    <t>000176</t>
  </si>
  <si>
    <t>000177</t>
  </si>
  <si>
    <t>000178</t>
  </si>
  <si>
    <t>000179</t>
  </si>
  <si>
    <t>000180</t>
  </si>
  <si>
    <t>000181</t>
  </si>
  <si>
    <t>000183</t>
  </si>
  <si>
    <t>000184</t>
  </si>
  <si>
    <t>000185</t>
  </si>
  <si>
    <t>000186</t>
  </si>
  <si>
    <t>000187</t>
  </si>
  <si>
    <t>000188</t>
  </si>
  <si>
    <t>000189</t>
  </si>
  <si>
    <t>000191</t>
  </si>
  <si>
    <t>000001</t>
  </si>
  <si>
    <t>000014</t>
  </si>
  <si>
    <t>000016</t>
  </si>
  <si>
    <t>DIRECTOR DE SISTEMA ADMINISTRATIVO II</t>
  </si>
  <si>
    <t>000106</t>
  </si>
  <si>
    <t>000110</t>
  </si>
  <si>
    <t>INGENIERO EN CIENCIAS AGROPECUARIAS IV</t>
  </si>
  <si>
    <t>000088</t>
  </si>
  <si>
    <t>UNIDAD EJECUTORA:</t>
  </si>
  <si>
    <t>775-Sede Cajamarca</t>
  </si>
  <si>
    <t>U.O.</t>
  </si>
  <si>
    <t>N° 
PAP</t>
  </si>
  <si>
    <t>N° 
CAP</t>
  </si>
  <si>
    <t>N° 
AIRHSP</t>
  </si>
  <si>
    <t>REGIMEN LABORAL</t>
  </si>
  <si>
    <t>GRUPO OCUPACIONAL</t>
  </si>
  <si>
    <t>CARGO CAP-P</t>
  </si>
  <si>
    <t>CLASIF.
CARGO
CAP</t>
  </si>
  <si>
    <t>NIVEL 
REMUNERATIVO</t>
  </si>
  <si>
    <t>N° DNI</t>
  </si>
  <si>
    <t>APELLIDOS Y NOMBRES</t>
  </si>
  <si>
    <t>MENSUAL</t>
  </si>
  <si>
    <t>ANUAL</t>
  </si>
  <si>
    <t>INGRESOS OCASIONALES</t>
  </si>
  <si>
    <t>TOTAL 
GENERAL</t>
  </si>
  <si>
    <t>DS 261-2019-EF - Remuneracion (D.Leg. 276)</t>
  </si>
  <si>
    <t>ESSALUD</t>
  </si>
  <si>
    <t>DIETA</t>
  </si>
  <si>
    <t>BONIF.ESCOLARIDAD</t>
  </si>
  <si>
    <t>DS 304-2012-EF(5ta.DT) - Aguinaldo por Fiestas Patrias</t>
  </si>
  <si>
    <t>DS 304-2012-EF(5ta.DT) - Aguinaldo por Navidad</t>
  </si>
  <si>
    <t xml:space="preserve"> INGRESO</t>
  </si>
  <si>
    <t xml:space="preserve"> APORTACIONES</t>
  </si>
  <si>
    <t xml:space="preserve"> INCENTIVO 
ÚNICO</t>
  </si>
  <si>
    <t xml:space="preserve">TOTAL </t>
  </si>
  <si>
    <t>INGRESO</t>
  </si>
  <si>
    <t>APORTACIONES</t>
  </si>
  <si>
    <t>INCENTIVO 
ÚNICO</t>
  </si>
  <si>
    <t xml:space="preserve"> ESCOLARIDAD</t>
  </si>
  <si>
    <t xml:space="preserve"> AGUINALDO</t>
  </si>
  <si>
    <t>OTROS</t>
  </si>
  <si>
    <t>10662</t>
  </si>
  <si>
    <t>30007</t>
  </si>
  <si>
    <t>10317</t>
  </si>
  <si>
    <t>10117</t>
  </si>
  <si>
    <t>10563</t>
  </si>
  <si>
    <t>10564</t>
  </si>
  <si>
    <t>0003 SECRETARIA CONSEJO REGIONAL</t>
  </si>
  <si>
    <t>1</t>
  </si>
  <si>
    <t>Administrativos</t>
  </si>
  <si>
    <t>Funcionarios y Directivos</t>
  </si>
  <si>
    <t>SECRETARIO DEL CONSEJO</t>
  </si>
  <si>
    <t>27420511</t>
  </si>
  <si>
    <t>CARRANZA LEON ANTHONY GIL</t>
  </si>
  <si>
    <t>0004 PRESIDENCIA REGIONAL/VICEPRESIDENCIA REGIONAL</t>
  </si>
  <si>
    <t>14</t>
  </si>
  <si>
    <t>Tecnicos</t>
  </si>
  <si>
    <t>SECRETARIA/O V</t>
  </si>
  <si>
    <t>26602221</t>
  </si>
  <si>
    <t>FERNANDEZ GUEVARA CARMEN ELIZABETH</t>
  </si>
  <si>
    <t>8</t>
  </si>
  <si>
    <t>26621559</t>
  </si>
  <si>
    <t>MONTOYA CARBAJAL ARACELI</t>
  </si>
  <si>
    <t>9</t>
  </si>
  <si>
    <t>26621709</t>
  </si>
  <si>
    <t>SILVA MIRANDA YOLANDA</t>
  </si>
  <si>
    <t>10</t>
  </si>
  <si>
    <t>000076</t>
  </si>
  <si>
    <t>13</t>
  </si>
  <si>
    <t>VICEGOBERNADOR REGIONAL</t>
  </si>
  <si>
    <t>26624492</t>
  </si>
  <si>
    <t>BAZAN CHAVARRY ANGELICA</t>
  </si>
  <si>
    <t>Para calculo del Aporte considerar MUC = 835.28l+ac. Regional = 5890.04</t>
  </si>
  <si>
    <t>3</t>
  </si>
  <si>
    <t>GOBERNADOR REGIONAL</t>
  </si>
  <si>
    <t>09871134</t>
  </si>
  <si>
    <t>GUEVARA AMASIFUEN MESIAS ANTONIO</t>
  </si>
  <si>
    <t>Para calculo del Aporte considerar MUC = 854.26+ac. Regional = 12923.29</t>
  </si>
  <si>
    <t>5</t>
  </si>
  <si>
    <t>4</t>
  </si>
  <si>
    <t>27041399</t>
  </si>
  <si>
    <t>ARAUJO VERA JOSE OLINTO</t>
  </si>
  <si>
    <t>0010 DIRECCION DE COMUNICACIONES Y RELACIONES PUBLICAS</t>
  </si>
  <si>
    <t>17</t>
  </si>
  <si>
    <t>DIRECTOR DE COMUNICACIONES Y RELACIONES PUBLICAS</t>
  </si>
  <si>
    <t>46926983</t>
  </si>
  <si>
    <t>ALVARADO CORREA ELMER MARTIN</t>
  </si>
  <si>
    <t>0011 PRODURADURIA PUBLICA REGIONAL</t>
  </si>
  <si>
    <t>37</t>
  </si>
  <si>
    <t>Profesionales</t>
  </si>
  <si>
    <t>16720226</t>
  </si>
  <si>
    <t>SERRANO MEDINA GLENN JOE</t>
  </si>
  <si>
    <t>35</t>
  </si>
  <si>
    <t>26706013</t>
  </si>
  <si>
    <t>MONTERO VASQUEZ HENRY FERNANDO</t>
  </si>
  <si>
    <t>36</t>
  </si>
  <si>
    <t>26703588</t>
  </si>
  <si>
    <t>GUTIERREZ URIARTE SEGUNDO MIGUEL</t>
  </si>
  <si>
    <t>0012 OFICINA DE DEFENSA NACIONAL</t>
  </si>
  <si>
    <t>21</t>
  </si>
  <si>
    <t>26678410</t>
  </si>
  <si>
    <t>ARANA BARRANTES ISABEL JUANITA</t>
  </si>
  <si>
    <t>22</t>
  </si>
  <si>
    <t>20</t>
  </si>
  <si>
    <t>000078</t>
  </si>
  <si>
    <t>19</t>
  </si>
  <si>
    <t>16494815</t>
  </si>
  <si>
    <t>TORRES MONTEZA JORGE RICARDO</t>
  </si>
  <si>
    <t>0013 GERENCIA GENERAL REGIONAL</t>
  </si>
  <si>
    <t>27</t>
  </si>
  <si>
    <t>26615149</t>
  </si>
  <si>
    <t>VILLATE IZQUIERDO NERY FLOR</t>
  </si>
  <si>
    <t>24</t>
  </si>
  <si>
    <t>40564068</t>
  </si>
  <si>
    <t>GONZALES ANAMPA ALEX MARTIN</t>
  </si>
  <si>
    <t>25</t>
  </si>
  <si>
    <t>26729827</t>
  </si>
  <si>
    <t>AGUILAR ESPINOZA CARLOS IVAN</t>
  </si>
  <si>
    <t>0014 SECRETARIA GENERAL</t>
  </si>
  <si>
    <t>29</t>
  </si>
  <si>
    <t>45015270</t>
  </si>
  <si>
    <t>DIAZ CAMONES RUTH</t>
  </si>
  <si>
    <t>30</t>
  </si>
  <si>
    <t>26621945</t>
  </si>
  <si>
    <t>VERASTEGUI ABANTO CECILIA MARIELA</t>
  </si>
  <si>
    <t>31</t>
  </si>
  <si>
    <t>Monto de Reposicion1000</t>
  </si>
  <si>
    <t>32</t>
  </si>
  <si>
    <t>16655442</t>
  </si>
  <si>
    <t>Monto de Reposicion1200</t>
  </si>
  <si>
    <t>0015 DIRECCION REGIONA DE ADMINISTRACION</t>
  </si>
  <si>
    <t>26673790</t>
  </si>
  <si>
    <t>CAMPOS COMETTANT NARDA CRISTINA</t>
  </si>
  <si>
    <t>DIRECTOR REGIONAL DE ADMINISTRACION</t>
  </si>
  <si>
    <t>18887437</t>
  </si>
  <si>
    <t>ALFARO HERRERA YADIRA ISABEL</t>
  </si>
  <si>
    <t>0016 DIRECCION DE PERSONAL</t>
  </si>
  <si>
    <t>Auxiliares</t>
  </si>
  <si>
    <t>AUXILIAR DE SISTEMAS ADMINISTRATIVO III</t>
  </si>
  <si>
    <t>ASISTENTE SOCIAL III</t>
  </si>
  <si>
    <t>26605676</t>
  </si>
  <si>
    <t>BARRANTES MEDINA DE MEGO MARIA ELIZABETH</t>
  </si>
  <si>
    <t>26674692</t>
  </si>
  <si>
    <t>CARRASCO TACILLA JOSE DEMETRIO</t>
  </si>
  <si>
    <t>26633727</t>
  </si>
  <si>
    <t>GROSSO TORRES DE MOSQUEIRA SONIA LUISA</t>
  </si>
  <si>
    <t>26633909</t>
  </si>
  <si>
    <t>MUÑOZ ROMERO SEGUNDO FERNANDO</t>
  </si>
  <si>
    <t>26613380</t>
  </si>
  <si>
    <t>URTEAGA GUERRERO JOSE LUIS</t>
  </si>
  <si>
    <t>07636536</t>
  </si>
  <si>
    <t>SILVA BALBUENA ADA GIOVANNA</t>
  </si>
  <si>
    <t>0017 DIRECCION DE TESORERIA</t>
  </si>
  <si>
    <t>26602986</t>
  </si>
  <si>
    <t>CESPEDES SOLIZ ELI FILADELFIO</t>
  </si>
  <si>
    <t>27154087</t>
  </si>
  <si>
    <t>RODAS RAMIREZ MARUJA</t>
  </si>
  <si>
    <t>26615867</t>
  </si>
  <si>
    <t>TORRES VELARDE CESAR WILLY</t>
  </si>
  <si>
    <t>26637356</t>
  </si>
  <si>
    <t>URTEAGA VALERA MARTHA CANDELARIA</t>
  </si>
  <si>
    <t>26627070</t>
  </si>
  <si>
    <t>VILLATE IZQUIERDO JORGE ALBERTO</t>
  </si>
  <si>
    <t>27966712</t>
  </si>
  <si>
    <t>HERNANDEZ MENDOZA ROBERT MANUEL</t>
  </si>
  <si>
    <t>ESPECIALISTA EN FINANZAS III</t>
  </si>
  <si>
    <t>07638665</t>
  </si>
  <si>
    <t>PIEDRA FLORES CARMEN</t>
  </si>
  <si>
    <t>0018 DIRECCION DE CONTABILIDAD</t>
  </si>
  <si>
    <t>77</t>
  </si>
  <si>
    <t>DIRECTOR DE SISTEMA ADMINISTRATIVO I</t>
  </si>
  <si>
    <t>26634913</t>
  </si>
  <si>
    <t>ANTINORI GARCIA JAVIER ANTONIO</t>
  </si>
  <si>
    <t>84</t>
  </si>
  <si>
    <t>26690323</t>
  </si>
  <si>
    <t>BAZAN ZALDIVAR JUAN FRANCISCO</t>
  </si>
  <si>
    <t>85</t>
  </si>
  <si>
    <t>26632847</t>
  </si>
  <si>
    <t>CABRERA RUIZ MARIA ALFONSINA</t>
  </si>
  <si>
    <t>80</t>
  </si>
  <si>
    <t>26634231</t>
  </si>
  <si>
    <t>FERNANDEZ COTRINA GLADIS VIOLETA</t>
  </si>
  <si>
    <t>87</t>
  </si>
  <si>
    <t>26719534</t>
  </si>
  <si>
    <t>ROMAN CRUZADO EDITA ALFONSINA</t>
  </si>
  <si>
    <t>76</t>
  </si>
  <si>
    <t>27916968</t>
  </si>
  <si>
    <t>ROMERO CORTEZ PABLO ROBERTO</t>
  </si>
  <si>
    <t>78</t>
  </si>
  <si>
    <t>26619355</t>
  </si>
  <si>
    <t>VALERA CABRERA CECILIA SOLEDAD</t>
  </si>
  <si>
    <t>82</t>
  </si>
  <si>
    <t>26634855</t>
  </si>
  <si>
    <t>MONTOYA RIOS ELIZABETH MARLENI</t>
  </si>
  <si>
    <t>81</t>
  </si>
  <si>
    <t>26604212</t>
  </si>
  <si>
    <t>CUEVA ROMERO DELICIAS</t>
  </si>
  <si>
    <t>79</t>
  </si>
  <si>
    <t>26608923</t>
  </si>
  <si>
    <t>RIMARACHIN BRIONES VICTORIA</t>
  </si>
  <si>
    <t>83</t>
  </si>
  <si>
    <t>Monto de Reposicion 3104.00</t>
  </si>
  <si>
    <t>0019 DIRECCION DE PATRIMONIO</t>
  </si>
  <si>
    <t>89</t>
  </si>
  <si>
    <t>18033904</t>
  </si>
  <si>
    <t>CUENCA PALACIOS TOMASA FLOR</t>
  </si>
  <si>
    <t>90</t>
  </si>
  <si>
    <t>26632097</t>
  </si>
  <si>
    <t>MENDOZA BARRANTES ISRAEL ENRIQUE</t>
  </si>
  <si>
    <t>88</t>
  </si>
  <si>
    <t>DIRECCION DE UNIDAD ORGANICA</t>
  </si>
  <si>
    <t>26704113</t>
  </si>
  <si>
    <t>SALAZAR SALAZAR MARCO ANTONIO</t>
  </si>
  <si>
    <t>91</t>
  </si>
  <si>
    <t>41369984</t>
  </si>
  <si>
    <t>Monto de Reposicion 900.00</t>
  </si>
  <si>
    <t>0020 DIRECCION DE ABASTECIMIENTOS</t>
  </si>
  <si>
    <t>92</t>
  </si>
  <si>
    <t>16802063</t>
  </si>
  <si>
    <t>TORRES LIMO CECILIA JEANETTE</t>
  </si>
  <si>
    <t>94</t>
  </si>
  <si>
    <t>26731872</t>
  </si>
  <si>
    <t>CHACON SANCHEZ HUGO ANTONIO</t>
  </si>
  <si>
    <t>95</t>
  </si>
  <si>
    <t>26627699</t>
  </si>
  <si>
    <t>INFANTE DIAZ JULIO JUAN</t>
  </si>
  <si>
    <t>99</t>
  </si>
  <si>
    <t>26624596</t>
  </si>
  <si>
    <t>MORALES PACHAMANGO JOSE CARMEN</t>
  </si>
  <si>
    <t>26610302</t>
  </si>
  <si>
    <t>MORALES PACHAMANGO JOSE CASIMIRO</t>
  </si>
  <si>
    <t>97</t>
  </si>
  <si>
    <t>27155405</t>
  </si>
  <si>
    <t>OBESO MONCADA LUIS ANTONIO</t>
  </si>
  <si>
    <t>93</t>
  </si>
  <si>
    <t>26600667</t>
  </si>
  <si>
    <t>QUIROZ CASTREJON RAMON HUMBERTO</t>
  </si>
  <si>
    <t>96</t>
  </si>
  <si>
    <t>26607487</t>
  </si>
  <si>
    <t>ROJAS OBLITAS RONALD EDWIN</t>
  </si>
  <si>
    <t>Monto de Reposicion 1200.00</t>
  </si>
  <si>
    <t>0021 DIRECCION REGIONAL DE ASESORIA JURIDICA</t>
  </si>
  <si>
    <t>08897982</t>
  </si>
  <si>
    <t>MOREANO ECHEVARRIA LEONCIO</t>
  </si>
  <si>
    <t>54</t>
  </si>
  <si>
    <t>06701714</t>
  </si>
  <si>
    <t>MONTES DE OCA LOZA ANGEL ROMAN</t>
  </si>
  <si>
    <t>56</t>
  </si>
  <si>
    <t>28064713</t>
  </si>
  <si>
    <t>ROMAN ROMERO NILO</t>
  </si>
  <si>
    <t>57</t>
  </si>
  <si>
    <t>26695388</t>
  </si>
  <si>
    <t>SALAVERRY CENTURION URSULA VERONICA</t>
  </si>
  <si>
    <t>55</t>
  </si>
  <si>
    <t>26689614</t>
  </si>
  <si>
    <t>MANTILLA JULCAMORO WILSON LUIS</t>
  </si>
  <si>
    <t>0022 GERENCIA REGIONAL DE DESARROLLO ECONOMICO</t>
  </si>
  <si>
    <t>26621916</t>
  </si>
  <si>
    <t>LOZANO DIAZ ZULEMA MARGARITA</t>
  </si>
  <si>
    <t>GERENTE REGIONAL DE DESARROLLO ECONOMICO</t>
  </si>
  <si>
    <t>26680211</t>
  </si>
  <si>
    <t>MONDRAGON ARROYO JUAN CARLOS</t>
  </si>
  <si>
    <t>0023 SUB GERENCIA DE PROMOCION E INVERSION PRIVADA</t>
  </si>
  <si>
    <t>000022</t>
  </si>
  <si>
    <t>27081148</t>
  </si>
  <si>
    <t>CASTAÑEDA PEREIRA HILDA BELDAD</t>
  </si>
  <si>
    <t>ESPECIALISTA EN PROMOCION SOCIAL IV</t>
  </si>
  <si>
    <t>26602438</t>
  </si>
  <si>
    <t>LEZAMA ABANTO UBELSER ANTENOR</t>
  </si>
  <si>
    <t>SUB GERENTE DE LA PROMOCION DE LA INVERSION PRIVADA</t>
  </si>
  <si>
    <t>06242545</t>
  </si>
  <si>
    <t>TERRONES SILVA CARLOS ALFREDO</t>
  </si>
  <si>
    <t>Monto de Reposicion 3,000.00</t>
  </si>
  <si>
    <t>0024 SUB GERENCIA  DE PROMOCION EMPRESARIAL</t>
  </si>
  <si>
    <t>26674782</t>
  </si>
  <si>
    <t>DIAZ MANTILLA LEONARDO PEDRO</t>
  </si>
  <si>
    <t>0025 DIRECCION REGIONAL DE COMERCIO EXTERIOR Y TURISMO</t>
  </si>
  <si>
    <t>26609326</t>
  </si>
  <si>
    <t>BRIONES HUAMAN MARITZA AMPARO</t>
  </si>
  <si>
    <t>26632015</t>
  </si>
  <si>
    <t>CABANILLAS GALVEZ GLADIS YOLANDA</t>
  </si>
  <si>
    <t>ESPECIALISTA EN TURISMO II</t>
  </si>
  <si>
    <t>26612222</t>
  </si>
  <si>
    <t>DAVILA PAREDES EGBERTO EFRAIN</t>
  </si>
  <si>
    <t>26690197</t>
  </si>
  <si>
    <t>ESCOBAR PORTAL MARIA ESPERANZA</t>
  </si>
  <si>
    <t>26616844</t>
  </si>
  <si>
    <t>ÑONTOL ACOSTA DIONICIO ALEJANDRO</t>
  </si>
  <si>
    <t>27149991</t>
  </si>
  <si>
    <t>PALACIOS MATUTE JULIO CESAR</t>
  </si>
  <si>
    <t>SECRETARIA/O IV</t>
  </si>
  <si>
    <t>26616508</t>
  </si>
  <si>
    <t>GONZALES ABANTO GLADIS ALICIA</t>
  </si>
  <si>
    <t>26620636</t>
  </si>
  <si>
    <t>SORIANO MURGA EULOGIO CASIMIRO</t>
  </si>
  <si>
    <t>000161</t>
  </si>
  <si>
    <t>ESPECIALISTA EN PROMOCION ARTESANAL II</t>
  </si>
  <si>
    <t>26636677</t>
  </si>
  <si>
    <t>URTEAGA RODRIGUEZ EMILIA ELIZABETH</t>
  </si>
  <si>
    <t>26922538</t>
  </si>
  <si>
    <t>VILCA ALFARO MARIA VICTORIA HERMELINDA</t>
  </si>
  <si>
    <t>06284457</t>
  </si>
  <si>
    <t>ABANTO ZEGARRA EDGAR MARTIN</t>
  </si>
  <si>
    <t>16653618</t>
  </si>
  <si>
    <t>FLORES ZUÑIGA RUBEN ARMANDO</t>
  </si>
  <si>
    <t>40395636</t>
  </si>
  <si>
    <t>BUSTAMANTE DELGADO ATILANO</t>
  </si>
  <si>
    <t>0026 DIRECCION REGIONAL DE LA PRODUCCION</t>
  </si>
  <si>
    <t>26723569</t>
  </si>
  <si>
    <t>ARAUJO IGLESIAS DE DEZA REBECA ISABEL</t>
  </si>
  <si>
    <t>26629673</t>
  </si>
  <si>
    <t>HERRERA QUIÑONES MARCIAL EDGARDO</t>
  </si>
  <si>
    <t>26656383</t>
  </si>
  <si>
    <t>MARIN AGUILAR MARIA ELENA</t>
  </si>
  <si>
    <t>26661347</t>
  </si>
  <si>
    <t>QUIROZ QUIROZ JESUS VICTORIA</t>
  </si>
  <si>
    <t>000172</t>
  </si>
  <si>
    <t>26939991</t>
  </si>
  <si>
    <t>SILVA RODRIGUEZ DENIS</t>
  </si>
  <si>
    <t>000174</t>
  </si>
  <si>
    <t>26620511</t>
  </si>
  <si>
    <t>ARROYO COBIAN FREDI HERNAN</t>
  </si>
  <si>
    <t>16400939</t>
  </si>
  <si>
    <t>RISCO VELEZ CARLOS BALTAZAR</t>
  </si>
  <si>
    <t>26719816</t>
  </si>
  <si>
    <t>SILVA ALVITRES WILSON ROSARIO</t>
  </si>
  <si>
    <t>26715424</t>
  </si>
  <si>
    <t>BRINGAS VARGAS JOSE ANTONIO</t>
  </si>
  <si>
    <t>26616890</t>
  </si>
  <si>
    <t>CALUA HERRERA DIONICIO FAUSTO</t>
  </si>
  <si>
    <t>26619283</t>
  </si>
  <si>
    <t>SILVA ROJAS ADRIANA REBECA</t>
  </si>
  <si>
    <t>0027 DIRECCION REGIONAL DE ENERGIA Y MINAS</t>
  </si>
  <si>
    <t>26719364</t>
  </si>
  <si>
    <t>GARCIA PEREZ ROMMEL IVAN</t>
  </si>
  <si>
    <t>0028 GERENCIA REGIONAL DE DESARROLLO SOCIAL</t>
  </si>
  <si>
    <t>000127</t>
  </si>
  <si>
    <t>0029 SUB GERENCIA DE DESARRILLO SOCIAL Y HUMANO</t>
  </si>
  <si>
    <t>SUB GERENTE DE DESARROLLO SOCIAL Y HUMANO</t>
  </si>
  <si>
    <t>0030 SUB GERENCIA DE ASUNTOS POBLACIONALES</t>
  </si>
  <si>
    <t>SUB GERENTE DE ASUNTOS POBLACIONALES</t>
  </si>
  <si>
    <t>26683361</t>
  </si>
  <si>
    <t>HUAMAN ESPEJO ANA RAQUEL</t>
  </si>
  <si>
    <t>0000 DIRECCION REGIONAL DE VIVIENDA Y CONSTRUCCION</t>
  </si>
  <si>
    <t>26623758</t>
  </si>
  <si>
    <t>BAZAN ZAMORA LEYDE</t>
  </si>
  <si>
    <t>26677607</t>
  </si>
  <si>
    <t>BRINGAS FERNANDEZ CESAR JAIME</t>
  </si>
  <si>
    <t>41619181</t>
  </si>
  <si>
    <t>LOAYZA GOICOCHEA PERCY</t>
  </si>
  <si>
    <t>26618607</t>
  </si>
  <si>
    <t>BURGOS VASQUEZ LUIS ALBERTO</t>
  </si>
  <si>
    <t>26675010</t>
  </si>
  <si>
    <t>MENDOZA RAMOS FIDEL ENRIQUE</t>
  </si>
  <si>
    <t>26678380</t>
  </si>
  <si>
    <t>CHAVEZ RABANAL JOSE WILDER</t>
  </si>
  <si>
    <t>40002601</t>
  </si>
  <si>
    <t>GUILLEN ORTIZ CELIA MARIANELA</t>
  </si>
  <si>
    <t>27575107</t>
  </si>
  <si>
    <t>0031 DIRECCION REGIONAL DE TRABAJO Y PROMOCION DEL EMPLEO</t>
  </si>
  <si>
    <t>26635531</t>
  </si>
  <si>
    <t>ALCANTARA IDRUGO WILSON</t>
  </si>
  <si>
    <t>26692321</t>
  </si>
  <si>
    <t>SALAZAR SALAZAR NORA EDITH</t>
  </si>
  <si>
    <t>42229666</t>
  </si>
  <si>
    <t>SALAZAR CHAVEZ RONALD ELWAR</t>
  </si>
  <si>
    <t>Monto de Reposicion  800.00</t>
  </si>
  <si>
    <t>26690038</t>
  </si>
  <si>
    <t>Monto de Reposicion 1100.00</t>
  </si>
  <si>
    <t>27748490</t>
  </si>
  <si>
    <t>Monto de Reposicion    800.00</t>
  </si>
  <si>
    <t>40439248</t>
  </si>
  <si>
    <t>Monto de Reposicion 1725.00</t>
  </si>
  <si>
    <t>0032 ARCHIVO REGIONAL</t>
  </si>
  <si>
    <t>26628848</t>
  </si>
  <si>
    <t>ANGULO MORI BERTHA JESUS</t>
  </si>
  <si>
    <t>000149</t>
  </si>
  <si>
    <t>DIRECTOR DE ARCHIVO REGIONAL</t>
  </si>
  <si>
    <t>26631048</t>
  </si>
  <si>
    <t>MUÑOZ DE CHACON ELSA RUTH</t>
  </si>
  <si>
    <t>26615510</t>
  </si>
  <si>
    <t>SANCHEZ PELLISSIER LUZ ELENA</t>
  </si>
  <si>
    <t>0033 ALDEA INFANTIL SAN ANTONIO</t>
  </si>
  <si>
    <t>MADRE SUSTITUTA</t>
  </si>
  <si>
    <t>26723492</t>
  </si>
  <si>
    <t>ALVARADO SALAZAR EMILDA</t>
  </si>
  <si>
    <t>26615505</t>
  </si>
  <si>
    <t>CHEGNE GONZALES LUCINDA</t>
  </si>
  <si>
    <t>26679584</t>
  </si>
  <si>
    <t>CHUQUIRUNA CONDOR MARIA ESTHER</t>
  </si>
  <si>
    <t>26728972</t>
  </si>
  <si>
    <t>CORREA SANCHEZ LUZ MARLENI</t>
  </si>
  <si>
    <t>27989597</t>
  </si>
  <si>
    <t>CUEVA SUAREZ ESPERANZA VILMA</t>
  </si>
  <si>
    <t>26636279</t>
  </si>
  <si>
    <t>GALVEZ LARA ELVA ESPERANZA</t>
  </si>
  <si>
    <t>26605778</t>
  </si>
  <si>
    <t>OROPEZA ABADIO SILVIA HERMINIA</t>
  </si>
  <si>
    <t>265</t>
  </si>
  <si>
    <t>26679212</t>
  </si>
  <si>
    <t>PITA PERALTA JUAN EDUARDO</t>
  </si>
  <si>
    <t>26697447</t>
  </si>
  <si>
    <t>RAMOS RAVINES NORMA RAQUEL</t>
  </si>
  <si>
    <t>27553673</t>
  </si>
  <si>
    <t>TAPIA AGUILAR HORMESINDA</t>
  </si>
  <si>
    <t>0034 GERENCIA REGIONAL DE PLANEAMIENTO, PRESUPUESTO Y ACONDICIONA</t>
  </si>
  <si>
    <t>26604326</t>
  </si>
  <si>
    <t>ROJAS QUISPE ELVIRA ISABEL</t>
  </si>
  <si>
    <t>GERENTE REGIONAL DE PLANEAMIENTO Y PRESUPUESTO TERRITORIAL</t>
  </si>
  <si>
    <t>40990479</t>
  </si>
  <si>
    <t>VALLEJOS PORTAL LUIS ALBERTO</t>
  </si>
  <si>
    <t>0036 SUB GERENCIA DEPLANIFICACION Y COOPERACION TECNICA INTERNACI</t>
  </si>
  <si>
    <t>000070</t>
  </si>
  <si>
    <t>26925244</t>
  </si>
  <si>
    <t>PAREDES VASQUEZ JORGE LUIS</t>
  </si>
  <si>
    <t>SUB GERENTE DE PLANEAMIENTO Y COOPERACION TECNICA INTERNACIONAL</t>
  </si>
  <si>
    <t>43190609</t>
  </si>
  <si>
    <t>LIMAY CAMPOS WILBER</t>
  </si>
  <si>
    <t>01287483</t>
  </si>
  <si>
    <t>SANZ MONTESINOS GUINA GREGORIA</t>
  </si>
  <si>
    <t>26612016</t>
  </si>
  <si>
    <t>ESPINOZA RODRIGUEZ FLOR DE MARIA</t>
  </si>
  <si>
    <t>BENITES BALTODANO ROGER ARSITEDES</t>
  </si>
  <si>
    <t>Monto de Reposicion 3000.00</t>
  </si>
  <si>
    <t>0037 SUB GERENCIA DE DESARROLLO INTITUCIONAL</t>
  </si>
  <si>
    <t>TECNICO EN RACIONALIZACION II</t>
  </si>
  <si>
    <t>26678190</t>
  </si>
  <si>
    <t>CARRASCO TASILLA SEGUNDO RICARDO</t>
  </si>
  <si>
    <t>ESPECIALISTA EN RACIONALIZACION III</t>
  </si>
  <si>
    <t>26728053</t>
  </si>
  <si>
    <t>CAVERO PONCE CESAR ULISES</t>
  </si>
  <si>
    <t>26617756</t>
  </si>
  <si>
    <t>REYNA GOICOCHEA HUGO HUMBERTO</t>
  </si>
  <si>
    <t>ESPECIALISTA EN RACIONALIZACION I</t>
  </si>
  <si>
    <t>26602490</t>
  </si>
  <si>
    <t>ARROYO RUIZ JUAN JOSE</t>
  </si>
  <si>
    <t>0038 SUB GERENCIA DE PROGRAMACION E INVERSION PUBLICA</t>
  </si>
  <si>
    <t>26955270</t>
  </si>
  <si>
    <t>MORALES RIOS AGUSTIN MANUEL</t>
  </si>
  <si>
    <t>SUB GERENTE DE PROGRAMACION E INVERSION PUBLICA</t>
  </si>
  <si>
    <t>26730779</t>
  </si>
  <si>
    <t>CHUQUILIN MADERA WILMER SEGUNDO</t>
  </si>
  <si>
    <t>0039 SUB GERENCIA DE PRESUPUESTO Y TRIBUTACION</t>
  </si>
  <si>
    <t>ESPECIALISTA EN FINANZAS IV</t>
  </si>
  <si>
    <t>26628849</t>
  </si>
  <si>
    <t>AGUILAR ALVAREZ CESAR ORLANDO</t>
  </si>
  <si>
    <t>26673796</t>
  </si>
  <si>
    <t>DAVILA VALENCIO JUAN MIGUEL</t>
  </si>
  <si>
    <t>000065</t>
  </si>
  <si>
    <t>26631032</t>
  </si>
  <si>
    <t>VALERA CABRERA JOSEFINA DEL PILAR</t>
  </si>
  <si>
    <t>000116</t>
  </si>
  <si>
    <t>SUB GERNETE DE PRESUPUESTO Y TRIBUTACION</t>
  </si>
  <si>
    <t>0040 SUB GERENCIA DE ACONTICIONAMIENTO TERRITORIAL</t>
  </si>
  <si>
    <t>26618616</t>
  </si>
  <si>
    <t>CASTRO LEON RICARDO</t>
  </si>
  <si>
    <t>Funcionario y Directivos</t>
  </si>
  <si>
    <t>DIRECTOR DEL CENTRO DE INFORMACION Y SISTEMAS</t>
  </si>
  <si>
    <t>Monto de Reposicion 2600.00</t>
  </si>
  <si>
    <t>43279483</t>
  </si>
  <si>
    <t>Monto de Reposicion 2250.00</t>
  </si>
  <si>
    <t>41051886</t>
  </si>
  <si>
    <t>19238905</t>
  </si>
  <si>
    <t>43490749</t>
  </si>
  <si>
    <t>Monto de Reposicion 2700.00</t>
  </si>
  <si>
    <t>16728130</t>
  </si>
  <si>
    <t>0041 GERENCIA REGIONAL DE INFRAESTRUCTURA</t>
  </si>
  <si>
    <t>26634279</t>
  </si>
  <si>
    <t>ALCALDE GIOVE DORIS VIRGINIA</t>
  </si>
  <si>
    <t>26611204</t>
  </si>
  <si>
    <t>MARIN VILLANUEVA CARMEN SOLEDAD</t>
  </si>
  <si>
    <t>19209118</t>
  </si>
  <si>
    <t>RUBIO BAZAN WILSON RODRIGO</t>
  </si>
  <si>
    <t>GERENTE REGIONAL DE INFRAESTRUCTURA</t>
  </si>
  <si>
    <t>26706630</t>
  </si>
  <si>
    <t>RODRIGUEZ ARANA VICTOR ABEL</t>
  </si>
  <si>
    <t>0042 SUB GERENCIA DE ESTUDIOS</t>
  </si>
  <si>
    <t>26677717</t>
  </si>
  <si>
    <t>BRIONES BARRANTES WILSON ANTONIO</t>
  </si>
  <si>
    <t>17890104</t>
  </si>
  <si>
    <t>CACERES ABANTO FIDEL MESIAS</t>
  </si>
  <si>
    <t>SUPERVISOR DEL PROGRAMA SECTORIAL II</t>
  </si>
  <si>
    <t>17851160</t>
  </si>
  <si>
    <t>INFANTE CHAVEZ TRINIDAD</t>
  </si>
  <si>
    <t>44091944</t>
  </si>
  <si>
    <t>CHACHA TANTA JULIO MILTON</t>
  </si>
  <si>
    <t>Monto de Reposicion 1750.00</t>
  </si>
  <si>
    <t>41923215</t>
  </si>
  <si>
    <t>Monto de Reposicion 3500.00</t>
  </si>
  <si>
    <t>0043 SUB GERENCIA DE SUPERVICION Y LIQUIDACIONES</t>
  </si>
  <si>
    <t>26600423</t>
  </si>
  <si>
    <t>ABANTO SALAZAR CARLOS MANUEL</t>
  </si>
  <si>
    <t>SUPERVISOR DE PROGRAMA SECTORIAL II</t>
  </si>
  <si>
    <t>26674423</t>
  </si>
  <si>
    <t>JIMENEZ SANCHEZ DORIS AZUCENA</t>
  </si>
  <si>
    <t>26619249</t>
  </si>
  <si>
    <t>OBLITAS QUISPE NELSON FRANCISCO</t>
  </si>
  <si>
    <t>26630249</t>
  </si>
  <si>
    <t>VALDERRAMA BAZAN TELMO NAPOLEON</t>
  </si>
  <si>
    <t>18845305</t>
  </si>
  <si>
    <t>VASQUEZ QUISPE SANTOS</t>
  </si>
  <si>
    <t>27145082</t>
  </si>
  <si>
    <t>AZAÑEDO ALCANTARA LORD POMPEO</t>
  </si>
  <si>
    <t>26617138</t>
  </si>
  <si>
    <t>MONTOYA CHAVEZ OLINDA ESPERANZA</t>
  </si>
  <si>
    <t>43466386</t>
  </si>
  <si>
    <t>Monto de Reposicion 1950.00</t>
  </si>
  <si>
    <t>0044 SUB GERENCIA DE OPERACIONES</t>
  </si>
  <si>
    <t>26608616</t>
  </si>
  <si>
    <t>ALCANTARA MENDOZA OSCAR ROLANDO</t>
  </si>
  <si>
    <t>26601281</t>
  </si>
  <si>
    <t>ARROYO RUIZ JULIO JAVIER</t>
  </si>
  <si>
    <t>26923123</t>
  </si>
  <si>
    <t>CALDERON FLORES ALBERTO LUIS</t>
  </si>
  <si>
    <t>0045 GERENCIA REGIONAL DE RECURSOS NATURALES Y GESTION DEL MEDIO</t>
  </si>
  <si>
    <t>17845683</t>
  </si>
  <si>
    <t>CALLIRGOS CARBONELL LUIS ALBERTO</t>
  </si>
  <si>
    <t>26600189</t>
  </si>
  <si>
    <t>PANDO GOMEZ DAISY VIOLETA</t>
  </si>
  <si>
    <t>41859885</t>
  </si>
  <si>
    <t>RABANAL DIAZ WALTER HUMBERTO</t>
  </si>
  <si>
    <t>0046 SUB GERENCIA DE GESTION DEL MEDIO AMBIENTE</t>
  </si>
  <si>
    <t>42373350</t>
  </si>
  <si>
    <t>CUENCA MEDINA MIGUEL ANGEL</t>
  </si>
  <si>
    <t>26620998</t>
  </si>
  <si>
    <t>ARROYO ABANTO WALTER ARMANDO</t>
  </si>
  <si>
    <t>0047 SUB GERENCIA DE RECURSOS NATURALES Y AREAS NATURALES PROTEGI</t>
  </si>
  <si>
    <t>26720935</t>
  </si>
  <si>
    <t>RAMIREZ GRACIANO ANDRES</t>
  </si>
  <si>
    <t>26695804</t>
  </si>
  <si>
    <t>HUAMAN MANTILLA JOSE JOAQUIN</t>
  </si>
  <si>
    <t>0001 GOBIERNO REGIONAL DE CAJAMARCA</t>
  </si>
  <si>
    <t>000192</t>
  </si>
  <si>
    <t>Sin Regimen Laboral</t>
  </si>
  <si>
    <t>Sin Grupo Ocupacional</t>
  </si>
  <si>
    <t>No Tiene</t>
  </si>
  <si>
    <t>42735502</t>
  </si>
  <si>
    <t>BECERRA TERRONES MILTON WILLAMS</t>
  </si>
  <si>
    <t>000193</t>
  </si>
  <si>
    <t>26932185</t>
  </si>
  <si>
    <t>MARTINEZ MERINO MARTHA BEATRIZ</t>
  </si>
  <si>
    <t>000194</t>
  </si>
  <si>
    <t>27362087</t>
  </si>
  <si>
    <t>SANCHEZ RUIZ OSCAR</t>
  </si>
  <si>
    <t>000195</t>
  </si>
  <si>
    <t>28068407</t>
  </si>
  <si>
    <t>VIGO SORIANO ERNESTO SAMUEL</t>
  </si>
  <si>
    <t>000196</t>
  </si>
  <si>
    <t>27568021</t>
  </si>
  <si>
    <t>REGALADO BUSTAMANTE GILBERTO</t>
  </si>
  <si>
    <t>000197</t>
  </si>
  <si>
    <t>27714111</t>
  </si>
  <si>
    <t>FERNANDEZ DAMIAN FERNANDO TOMAS</t>
  </si>
  <si>
    <t>000198</t>
  </si>
  <si>
    <t>41791478</t>
  </si>
  <si>
    <t>CORDOVA LOPEZ ANTONIO</t>
  </si>
  <si>
    <t>000199</t>
  </si>
  <si>
    <t>27734861</t>
  </si>
  <si>
    <t>CAMPOS FLORES JOEL ALEX</t>
  </si>
  <si>
    <t>000200</t>
  </si>
  <si>
    <t>16665096</t>
  </si>
  <si>
    <t>TIRADO LARA JAMES</t>
  </si>
  <si>
    <t>000201</t>
  </si>
  <si>
    <t>70015518</t>
  </si>
  <si>
    <t>CACERES VIGO IVAN MIKAEL</t>
  </si>
  <si>
    <t>000202</t>
  </si>
  <si>
    <t>28102861</t>
  </si>
  <si>
    <t>ANCHAY SANTA CRUZ JULIO FRANCO</t>
  </si>
  <si>
    <t>000203</t>
  </si>
  <si>
    <t>26606286</t>
  </si>
  <si>
    <t>ABANTO ALBARRAN LUDGERIO</t>
  </si>
  <si>
    <t>000204</t>
  </si>
  <si>
    <t>26687391</t>
  </si>
  <si>
    <t>VASQUEZ BECERRA GODO MANUEL</t>
  </si>
  <si>
    <t>000205</t>
  </si>
  <si>
    <t>44552886</t>
  </si>
  <si>
    <t>FERNANDEZ MEGO EDGAR MARCO</t>
  </si>
  <si>
    <t>000206</t>
  </si>
  <si>
    <t>41968469</t>
  </si>
  <si>
    <t>TERRONES PARDO JAIME</t>
  </si>
  <si>
    <t>000207</t>
  </si>
  <si>
    <t>26719089</t>
  </si>
  <si>
    <t>CARRERA RIOS RICARDO RENAN</t>
  </si>
  <si>
    <t>000208</t>
  </si>
  <si>
    <t>33344705</t>
  </si>
  <si>
    <t>CHAMBIZEA REYES MARIA CRISTINA</t>
  </si>
  <si>
    <t>000209</t>
  </si>
  <si>
    <t>41054918</t>
  </si>
  <si>
    <t>DELGADO MONTEZA WINCLER ALMANZOR</t>
  </si>
  <si>
    <t>000210</t>
  </si>
  <si>
    <t>08616366</t>
  </si>
  <si>
    <t>ESPINOZA RODAS GUILLERMO</t>
  </si>
  <si>
    <t>TOTAL GENERAL</t>
  </si>
  <si>
    <t xml:space="preserve">Resolucion Ejecutiva Regional N° 468-2012-GR.CAJ/P </t>
  </si>
  <si>
    <t>Beneficio Exdtraordinario transitorio (BET)</t>
  </si>
  <si>
    <t>2</t>
  </si>
  <si>
    <t>6</t>
  </si>
  <si>
    <t>7</t>
  </si>
  <si>
    <t>11</t>
  </si>
  <si>
    <t>12</t>
  </si>
  <si>
    <t>15</t>
  </si>
  <si>
    <t>16</t>
  </si>
  <si>
    <t>18</t>
  </si>
  <si>
    <t>23</t>
  </si>
  <si>
    <t>26</t>
  </si>
  <si>
    <t>28</t>
  </si>
  <si>
    <t>33</t>
  </si>
  <si>
    <t>34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</si>
  <si>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</si>
  <si>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</si>
  <si>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</si>
  <si>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</si>
  <si>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</si>
  <si>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</si>
  <si>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</si>
  <si>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</si>
  <si>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</si>
  <si>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</si>
  <si>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</si>
  <si>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</si>
  <si>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</si>
  <si>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</si>
  <si>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</si>
  <si>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</si>
  <si>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58</t>
  </si>
  <si>
    <t>59</t>
  </si>
  <si>
    <t>60</t>
  </si>
  <si>
    <t>62</t>
  </si>
  <si>
    <t>61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</si>
  <si>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</si>
  <si>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</si>
  <si>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</si>
  <si>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</si>
  <si>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</si>
  <si>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</si>
  <si>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</si>
  <si>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</si>
  <si>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</si>
  <si>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</si>
  <si>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</si>
  <si>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</si>
  <si>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</si>
  <si>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86</t>
  </si>
  <si>
    <t>98</t>
  </si>
  <si>
    <t>100</t>
  </si>
  <si>
    <t>102</t>
  </si>
  <si>
    <t>106</t>
  </si>
  <si>
    <t>112</t>
  </si>
  <si>
    <t>115</t>
  </si>
  <si>
    <t>117</t>
  </si>
  <si>
    <t>118</t>
  </si>
  <si>
    <t>119</t>
  </si>
  <si>
    <t>122</t>
  </si>
  <si>
    <t>121</t>
  </si>
  <si>
    <t>124</t>
  </si>
  <si>
    <t>125</t>
  </si>
  <si>
    <t>128</t>
  </si>
  <si>
    <t>134</t>
  </si>
  <si>
    <t>143</t>
  </si>
  <si>
    <t>144</t>
  </si>
  <si>
    <t>148</t>
  </si>
  <si>
    <t>149</t>
  </si>
  <si>
    <t>165</t>
  </si>
  <si>
    <t>164</t>
  </si>
  <si>
    <t>156</t>
  </si>
  <si>
    <t>157</t>
  </si>
  <si>
    <t>159</t>
  </si>
  <si>
    <t>160</t>
  </si>
  <si>
    <t>161</t>
  </si>
  <si>
    <t>162</t>
  </si>
  <si>
    <t>166</t>
  </si>
  <si>
    <t>167</t>
  </si>
  <si>
    <t>168</t>
  </si>
  <si>
    <t>169</t>
  </si>
  <si>
    <t>170</t>
  </si>
  <si>
    <t>171</t>
  </si>
  <si>
    <t>172</t>
  </si>
  <si>
    <t>178</t>
  </si>
  <si>
    <t>174</t>
  </si>
  <si>
    <t>173</t>
  </si>
  <si>
    <t>175</t>
  </si>
  <si>
    <t>176</t>
  </si>
  <si>
    <t>177</t>
  </si>
  <si>
    <t>180</t>
  </si>
  <si>
    <t>181</t>
  </si>
  <si>
    <t>183</t>
  </si>
  <si>
    <t>184</t>
  </si>
  <si>
    <t>186</t>
  </si>
  <si>
    <t>188</t>
  </si>
  <si>
    <t>197</t>
  </si>
  <si>
    <t>198</t>
  </si>
  <si>
    <t>199</t>
  </si>
  <si>
    <t>200</t>
  </si>
  <si>
    <t>201</t>
  </si>
  <si>
    <t>202</t>
  </si>
  <si>
    <t>203</t>
  </si>
  <si>
    <t>CABRERA MARIN HIPOLITO DANIEL</t>
  </si>
  <si>
    <t>EC</t>
  </si>
  <si>
    <t>SP-AP</t>
  </si>
  <si>
    <t>FP</t>
  </si>
  <si>
    <t>SP-ES</t>
  </si>
  <si>
    <t>SP-DS</t>
  </si>
  <si>
    <t>SP-EJ</t>
  </si>
  <si>
    <t>No-GR</t>
  </si>
  <si>
    <t>LOZANO PALACIOS AULER ADALBERTO</t>
  </si>
  <si>
    <t>SAENZ VARGAS LELIO ANTONIO</t>
  </si>
  <si>
    <t>PRESUPUESTO ANALITICO DE PERSONAL (DL 276)</t>
  </si>
  <si>
    <t>PRESUPUESTO ANALITICO DE PERSONAL (CONTRATADOS DL 276)</t>
  </si>
  <si>
    <t>Monto de Resposicion Judicial</t>
  </si>
  <si>
    <t>Resolucion Directoral N° 071-2014-EF/53.01</t>
  </si>
  <si>
    <t>RESOLUCION DIRECTORAL N° 071-2014-EF/53.01</t>
  </si>
  <si>
    <t>PRESUPUESTO ANALITICO DE PERSONAL (CONTRATADOS DL 728)</t>
  </si>
  <si>
    <t xml:space="preserve">INCENTIVO UNICO Resolucion Ejecutiva Regional N° 468-2012-GR.CAJ/P </t>
  </si>
  <si>
    <t>INCENTIVO UNICO RESOLUCION DIRECTORAL N° 071-2014-EF/53.01</t>
  </si>
  <si>
    <t>ASIGNACION FAMILIAR</t>
  </si>
  <si>
    <t>REMUNERACION UNICA</t>
  </si>
  <si>
    <t>BONIFICACION POR ESCOLARIDAD</t>
  </si>
  <si>
    <t>COMPENSACION POR TIEMPO DE SERVICIOS</t>
  </si>
  <si>
    <t>TECNICO EN TURISMO II</t>
  </si>
  <si>
    <t>INGENIERO EN CIENCIAS AGROPECUARIAS III</t>
  </si>
  <si>
    <t xml:space="preserve">                                            </t>
  </si>
  <si>
    <t>Ley 27735 - Gratificacion por Fiestas Patrias</t>
  </si>
  <si>
    <t>Ley 27735 - Gratificacion por Navidad</t>
  </si>
  <si>
    <t>Ley 30334 - Bonificacion Extraordinaria Julio</t>
  </si>
  <si>
    <t>Ley 30334 - Bonificacion Extraordinaria Diciembre</t>
  </si>
  <si>
    <t>Reg Privado</t>
  </si>
  <si>
    <t>RSJ</t>
  </si>
  <si>
    <t>Nro</t>
  </si>
  <si>
    <t>BONIF.
ESCOLARIDAD</t>
  </si>
  <si>
    <t>Técnico Administrativo I</t>
  </si>
  <si>
    <t>Especialista Administrativo III</t>
  </si>
  <si>
    <t>Técnico en Informática</t>
  </si>
  <si>
    <t>Abogado III</t>
  </si>
  <si>
    <t>Ingeniero III</t>
  </si>
  <si>
    <t>Conciliador</t>
  </si>
  <si>
    <t>Quispe Alvarado Jorge</t>
  </si>
  <si>
    <t>Vasquez Diaz Angelica Esther</t>
  </si>
  <si>
    <t>Saldaña Cabanillas Jhonel Freddy</t>
  </si>
  <si>
    <t>Maslucan Villaty Zaida Kely</t>
  </si>
  <si>
    <t>Jauregui Nuñez Marcos Antonio</t>
  </si>
  <si>
    <t>Novoa Marin Henry Alberto</t>
  </si>
  <si>
    <t>Urteaga Guerrero Cesar Augusto</t>
  </si>
  <si>
    <t>Vasquez Ramos Lesbi Elizabeth</t>
  </si>
  <si>
    <t>Carranza Saldaña Rosa Maribel</t>
  </si>
  <si>
    <t>Vera Cacho Sammy Ronald</t>
  </si>
  <si>
    <t>Minchan Lezcano Farly Alonso</t>
  </si>
  <si>
    <t>Pareja Ortega Jorge Luis</t>
  </si>
  <si>
    <t>Tay Poémape Carlos Miguel</t>
  </si>
  <si>
    <t>Estrada Cabanillas Susy Maribel</t>
  </si>
  <si>
    <t>Carbonel Bonna Jimmy John</t>
  </si>
  <si>
    <t>Diaz Peregrino Maria Esther</t>
  </si>
  <si>
    <t>Aguilar Rodriguez Kely</t>
  </si>
  <si>
    <t>Loja Chavez Deissy Karina</t>
  </si>
  <si>
    <t>Sanchez Llanos Erik Ronald</t>
  </si>
  <si>
    <t>Goicochea Torres Edwin Richard</t>
  </si>
  <si>
    <t>Trabajador de Servicios III</t>
  </si>
  <si>
    <t>Reincorporado</t>
  </si>
  <si>
    <t>Caro Pérez Pastor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</si>
</sst>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#0.00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2"/>
      <name val="Arial"/>
      <family val="2"/>
    </font>
    <font>
      <sz val="8"/>
      <color indexed="12"/>
      <name val="Arial"/>
      <family val="2"/>
    </font>
    <font>
      <sz val="9"/>
      <color rgb="FF002060"/>
      <name val="Arial"/>
      <family val="2"/>
    </font>
    <font>
      <sz val="8"/>
      <color rgb="FF002060"/>
      <name val="Arial"/>
      <family val="2"/>
    </font>
    <font>
      <sz val="10"/>
      <color rgb="FF00206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4F1F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2" fillId="0" borderId="0" xfId="1" applyFont="1"/>
    <xf numFmtId="0" fontId="3" fillId="0" borderId="0" xfId="1" applyFont="1" applyFill="1"/>
    <xf numFmtId="0" fontId="4" fillId="0" borderId="0" xfId="1" applyFont="1"/>
    <xf numFmtId="0" fontId="4" fillId="0" borderId="0" xfId="1" applyFont="1" applyFill="1"/>
    <xf numFmtId="0" fontId="7" fillId="0" borderId="0" xfId="1" applyFont="1" applyFill="1" applyAlignment="1">
      <alignment wrapText="1"/>
    </xf>
    <xf numFmtId="165" fontId="3" fillId="0" borderId="0" xfId="1" applyNumberFormat="1" applyFont="1" applyFill="1"/>
    <xf numFmtId="49" fontId="3" fillId="0" borderId="0" xfId="1" applyNumberFormat="1" applyFont="1" applyFill="1" applyAlignment="1">
      <alignment horizontal="center"/>
    </xf>
    <xf numFmtId="4" fontId="3" fillId="0" borderId="0" xfId="1" applyNumberFormat="1" applyFont="1" applyFill="1"/>
    <xf numFmtId="165" fontId="8" fillId="0" borderId="0" xfId="1" applyNumberFormat="1" applyFont="1" applyFill="1"/>
    <xf numFmtId="4" fontId="8" fillId="0" borderId="0" xfId="1" applyNumberFormat="1" applyFont="1" applyFill="1"/>
    <xf numFmtId="164" fontId="3" fillId="0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center"/>
    </xf>
    <xf numFmtId="0" fontId="4" fillId="4" borderId="0" xfId="1" applyFont="1" applyFill="1"/>
    <xf numFmtId="4" fontId="4" fillId="4" borderId="0" xfId="1" applyNumberFormat="1" applyFont="1" applyFill="1"/>
    <xf numFmtId="49" fontId="3" fillId="0" borderId="0" xfId="1" applyNumberFormat="1" applyFont="1" applyFill="1"/>
    <xf numFmtId="0" fontId="1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/>
    <xf numFmtId="0" fontId="2" fillId="0" borderId="0" xfId="1" applyFont="1" applyFill="1"/>
    <xf numFmtId="165" fontId="5" fillId="3" borderId="0" xfId="1" applyNumberFormat="1" applyFont="1" applyFill="1" applyAlignment="1"/>
    <xf numFmtId="49" fontId="5" fillId="3" borderId="0" xfId="1" applyNumberFormat="1" applyFont="1" applyFill="1" applyAlignment="1">
      <alignment horizontal="center"/>
    </xf>
    <xf numFmtId="4" fontId="5" fillId="3" borderId="0" xfId="1" applyNumberFormat="1" applyFont="1" applyFill="1" applyAlignment="1"/>
    <xf numFmtId="0" fontId="3" fillId="3" borderId="0" xfId="1" applyFont="1" applyFill="1"/>
    <xf numFmtId="0" fontId="4" fillId="3" borderId="0" xfId="1" applyFont="1" applyFill="1"/>
    <xf numFmtId="165" fontId="5" fillId="3" borderId="0" xfId="1" applyNumberFormat="1" applyFont="1" applyFill="1" applyAlignment="1">
      <alignment horizontal="center"/>
    </xf>
    <xf numFmtId="0" fontId="4" fillId="4" borderId="0" xfId="1" applyFont="1" applyFill="1" applyAlignment="1">
      <alignment horizontal="center"/>
    </xf>
    <xf numFmtId="4" fontId="3" fillId="0" borderId="0" xfId="1" applyNumberFormat="1" applyFont="1" applyFill="1" applyBorder="1"/>
    <xf numFmtId="0" fontId="3" fillId="7" borderId="0" xfId="1" applyFont="1" applyFill="1"/>
    <xf numFmtId="4" fontId="4" fillId="7" borderId="0" xfId="1" applyNumberFormat="1" applyFont="1" applyFill="1"/>
    <xf numFmtId="0" fontId="3" fillId="8" borderId="0" xfId="1" applyFont="1" applyFill="1"/>
    <xf numFmtId="165" fontId="5" fillId="5" borderId="0" xfId="1" applyNumberFormat="1" applyFont="1" applyFill="1" applyAlignment="1"/>
    <xf numFmtId="49" fontId="5" fillId="5" borderId="0" xfId="1" applyNumberFormat="1" applyFont="1" applyFill="1" applyAlignment="1">
      <alignment horizontal="center"/>
    </xf>
    <xf numFmtId="165" fontId="5" fillId="5" borderId="0" xfId="1" applyNumberFormat="1" applyFont="1" applyFill="1" applyAlignment="1">
      <alignment horizontal="center"/>
    </xf>
    <xf numFmtId="4" fontId="5" fillId="5" borderId="0" xfId="1" applyNumberFormat="1" applyFont="1" applyFill="1" applyAlignment="1"/>
    <xf numFmtId="0" fontId="3" fillId="5" borderId="0" xfId="1" applyFont="1" applyFill="1"/>
    <xf numFmtId="164" fontId="5" fillId="5" borderId="0" xfId="1" applyNumberFormat="1" applyFont="1" applyFill="1" applyAlignment="1">
      <alignment horizontal="center"/>
    </xf>
    <xf numFmtId="164" fontId="5" fillId="5" borderId="0" xfId="1" applyNumberFormat="1" applyFont="1" applyFill="1" applyAlignment="1"/>
    <xf numFmtId="49" fontId="5" fillId="5" borderId="0" xfId="1" applyNumberFormat="1" applyFont="1" applyFill="1" applyAlignment="1"/>
    <xf numFmtId="49" fontId="4" fillId="5" borderId="0" xfId="1" applyNumberFormat="1" applyFont="1" applyFill="1" applyAlignment="1">
      <alignment horizontal="center"/>
    </xf>
    <xf numFmtId="165" fontId="4" fillId="5" borderId="0" xfId="1" applyNumberFormat="1" applyFont="1" applyFill="1"/>
    <xf numFmtId="165" fontId="4" fillId="5" borderId="0" xfId="1" applyNumberFormat="1" applyFont="1" applyFill="1" applyAlignment="1">
      <alignment horizontal="center"/>
    </xf>
    <xf numFmtId="4" fontId="4" fillId="5" borderId="0" xfId="1" applyNumberFormat="1" applyFont="1" applyFill="1"/>
    <xf numFmtId="0" fontId="4" fillId="5" borderId="0" xfId="1" applyFont="1" applyFill="1"/>
    <xf numFmtId="165" fontId="9" fillId="5" borderId="0" xfId="1" applyNumberFormat="1" applyFont="1" applyFill="1"/>
    <xf numFmtId="49" fontId="4" fillId="5" borderId="0" xfId="1" applyNumberFormat="1" applyFont="1" applyFill="1"/>
    <xf numFmtId="4" fontId="9" fillId="5" borderId="0" xfId="1" applyNumberFormat="1" applyFont="1" applyFill="1"/>
    <xf numFmtId="0" fontId="12" fillId="6" borderId="1" xfId="1" applyFont="1" applyFill="1" applyBorder="1" applyAlignment="1">
      <alignment horizontal="center" vertical="center"/>
    </xf>
    <xf numFmtId="4" fontId="4" fillId="0" borderId="0" xfId="1" applyNumberFormat="1" applyFont="1" applyFill="1"/>
    <xf numFmtId="0" fontId="12" fillId="6" borderId="5" xfId="1" applyFont="1" applyFill="1" applyBorder="1" applyAlignment="1">
      <alignment horizontal="center" vertical="center"/>
    </xf>
    <xf numFmtId="4" fontId="8" fillId="9" borderId="0" xfId="1" applyNumberFormat="1" applyFont="1" applyFill="1"/>
    <xf numFmtId="165" fontId="8" fillId="9" borderId="0" xfId="1" applyNumberFormat="1" applyFont="1" applyFill="1"/>
    <xf numFmtId="49" fontId="3" fillId="9" borderId="0" xfId="1" applyNumberFormat="1" applyFont="1" applyFill="1" applyAlignment="1">
      <alignment horizontal="center"/>
    </xf>
    <xf numFmtId="165" fontId="3" fillId="9" borderId="0" xfId="1" applyNumberFormat="1" applyFont="1" applyFill="1"/>
    <xf numFmtId="165" fontId="3" fillId="9" borderId="0" xfId="1" applyNumberFormat="1" applyFont="1" applyFill="1" applyAlignment="1">
      <alignment horizontal="center"/>
    </xf>
    <xf numFmtId="49" fontId="3" fillId="9" borderId="0" xfId="1" applyNumberFormat="1" applyFont="1" applyFill="1"/>
    <xf numFmtId="4" fontId="3" fillId="9" borderId="0" xfId="1" applyNumberFormat="1" applyFont="1" applyFill="1"/>
    <xf numFmtId="0" fontId="3" fillId="9" borderId="0" xfId="1" applyFont="1" applyFill="1"/>
    <xf numFmtId="0" fontId="11" fillId="2" borderId="21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8" fillId="0" borderId="0" xfId="1" applyFont="1" applyFill="1"/>
    <xf numFmtId="0" fontId="8" fillId="0" borderId="0" xfId="1" applyFont="1" applyFill="1" applyAlignment="1">
      <alignment horizontal="center"/>
    </xf>
    <xf numFmtId="0" fontId="4" fillId="10" borderId="0" xfId="1" applyFont="1" applyFill="1"/>
    <xf numFmtId="0" fontId="4" fillId="10" borderId="0" xfId="1" applyFont="1" applyFill="1" applyAlignment="1">
      <alignment horizontal="center"/>
    </xf>
    <xf numFmtId="4" fontId="4" fillId="10" borderId="0" xfId="1" applyNumberFormat="1" applyFont="1" applyFill="1"/>
    <xf numFmtId="0" fontId="10" fillId="2" borderId="3" xfId="1" applyFont="1" applyFill="1" applyBorder="1" applyAlignment="1">
      <alignment horizontal="center" vertical="center"/>
    </xf>
    <xf numFmtId="165" fontId="5" fillId="3" borderId="29" xfId="1" applyNumberFormat="1" applyFont="1" applyFill="1" applyBorder="1" applyAlignment="1"/>
    <xf numFmtId="49" fontId="5" fillId="3" borderId="29" xfId="1" applyNumberFormat="1" applyFont="1" applyFill="1" applyBorder="1" applyAlignment="1">
      <alignment horizontal="center"/>
    </xf>
    <xf numFmtId="165" fontId="5" fillId="3" borderId="29" xfId="1" applyNumberFormat="1" applyFont="1" applyFill="1" applyBorder="1" applyAlignment="1">
      <alignment horizontal="center"/>
    </xf>
    <xf numFmtId="4" fontId="5" fillId="3" borderId="29" xfId="1" applyNumberFormat="1" applyFont="1" applyFill="1" applyBorder="1" applyAlignment="1"/>
    <xf numFmtId="165" fontId="8" fillId="0" borderId="29" xfId="1" applyNumberFormat="1" applyFont="1" applyFill="1" applyBorder="1"/>
    <xf numFmtId="49" fontId="3" fillId="0" borderId="29" xfId="1" applyNumberFormat="1" applyFont="1" applyFill="1" applyBorder="1" applyAlignment="1">
      <alignment horizontal="center"/>
    </xf>
    <xf numFmtId="165" fontId="3" fillId="0" borderId="29" xfId="1" applyNumberFormat="1" applyFont="1" applyFill="1" applyBorder="1"/>
    <xf numFmtId="165" fontId="3" fillId="0" borderId="29" xfId="1" applyNumberFormat="1" applyFont="1" applyFill="1" applyBorder="1" applyAlignment="1">
      <alignment horizontal="center"/>
    </xf>
    <xf numFmtId="49" fontId="3" fillId="0" borderId="29" xfId="1" applyNumberFormat="1" applyFont="1" applyFill="1" applyBorder="1"/>
    <xf numFmtId="4" fontId="3" fillId="0" borderId="29" xfId="1" applyNumberFormat="1" applyFont="1" applyFill="1" applyBorder="1"/>
    <xf numFmtId="4" fontId="8" fillId="0" borderId="29" xfId="1" applyNumberFormat="1" applyFont="1" applyFill="1" applyBorder="1"/>
    <xf numFmtId="164" fontId="5" fillId="3" borderId="29" xfId="1" applyNumberFormat="1" applyFont="1" applyFill="1" applyBorder="1" applyAlignment="1">
      <alignment horizontal="center"/>
    </xf>
    <xf numFmtId="164" fontId="3" fillId="0" borderId="29" xfId="1" applyNumberFormat="1" applyFont="1" applyFill="1" applyBorder="1" applyAlignment="1">
      <alignment horizontal="center"/>
    </xf>
    <xf numFmtId="49" fontId="5" fillId="3" borderId="29" xfId="1" applyNumberFormat="1" applyFont="1" applyFill="1" applyBorder="1" applyAlignment="1"/>
    <xf numFmtId="165" fontId="9" fillId="3" borderId="29" xfId="1" applyNumberFormat="1" applyFont="1" applyFill="1" applyBorder="1"/>
    <xf numFmtId="49" fontId="4" fillId="3" borderId="29" xfId="1" applyNumberFormat="1" applyFont="1" applyFill="1" applyBorder="1"/>
    <xf numFmtId="165" fontId="4" fillId="3" borderId="29" xfId="1" applyNumberFormat="1" applyFont="1" applyFill="1" applyBorder="1"/>
    <xf numFmtId="165" fontId="4" fillId="3" borderId="29" xfId="1" applyNumberFormat="1" applyFont="1" applyFill="1" applyBorder="1" applyAlignment="1">
      <alignment horizontal="center"/>
    </xf>
    <xf numFmtId="4" fontId="4" fillId="3" borderId="29" xfId="1" applyNumberFormat="1" applyFont="1" applyFill="1" applyBorder="1"/>
    <xf numFmtId="4" fontId="9" fillId="3" borderId="29" xfId="1" applyNumberFormat="1" applyFont="1" applyFill="1" applyBorder="1"/>
    <xf numFmtId="0" fontId="3" fillId="0" borderId="29" xfId="1" applyFont="1" applyFill="1" applyBorder="1"/>
    <xf numFmtId="165" fontId="8" fillId="0" borderId="29" xfId="1" applyNumberFormat="1" applyFont="1" applyFill="1" applyBorder="1" applyAlignment="1">
      <alignment horizontal="center"/>
    </xf>
    <xf numFmtId="166" fontId="14" fillId="6" borderId="3" xfId="0" applyNumberFormat="1" applyFont="1" applyFill="1" applyBorder="1" applyAlignment="1">
      <alignment horizontal="center" vertical="center" wrapText="1"/>
    </xf>
    <xf numFmtId="166" fontId="14" fillId="6" borderId="4" xfId="0" applyNumberFormat="1" applyFont="1" applyFill="1" applyBorder="1" applyAlignment="1">
      <alignment horizontal="center" vertical="center" wrapText="1"/>
    </xf>
    <xf numFmtId="0" fontId="13" fillId="6" borderId="3" xfId="1" applyFont="1" applyFill="1" applyBorder="1" applyAlignment="1">
      <alignment horizontal="center" vertical="center" wrapText="1"/>
    </xf>
    <xf numFmtId="0" fontId="13" fillId="6" borderId="4" xfId="1" applyFont="1" applyFill="1" applyBorder="1" applyAlignment="1">
      <alignment horizontal="center" vertical="center" wrapText="1"/>
    </xf>
    <xf numFmtId="0" fontId="13" fillId="6" borderId="15" xfId="1" applyFont="1" applyFill="1" applyBorder="1" applyAlignment="1">
      <alignment horizontal="center" vertical="center" wrapText="1"/>
    </xf>
    <xf numFmtId="0" fontId="13" fillId="6" borderId="16" xfId="1" applyFont="1" applyFill="1" applyBorder="1" applyAlignment="1">
      <alignment horizontal="center" vertical="center" wrapText="1"/>
    </xf>
    <xf numFmtId="2" fontId="6" fillId="3" borderId="8" xfId="1" applyNumberFormat="1" applyFont="1" applyFill="1" applyBorder="1" applyAlignment="1">
      <alignment horizontal="center" vertical="center" wrapText="1"/>
    </xf>
    <xf numFmtId="2" fontId="6" fillId="3" borderId="10" xfId="1" applyNumberFormat="1" applyFont="1" applyFill="1" applyBorder="1" applyAlignment="1">
      <alignment horizontal="center" vertical="center" wrapText="1"/>
    </xf>
    <xf numFmtId="2" fontId="6" fillId="3" borderId="14" xfId="1" applyNumberFormat="1" applyFont="1" applyFill="1" applyBorder="1" applyAlignment="1">
      <alignment horizontal="center" vertical="center" wrapText="1"/>
    </xf>
    <xf numFmtId="2" fontId="6" fillId="5" borderId="9" xfId="1" applyNumberFormat="1" applyFont="1" applyFill="1" applyBorder="1" applyAlignment="1">
      <alignment horizontal="center" vertical="center" wrapText="1"/>
    </xf>
    <xf numFmtId="2" fontId="6" fillId="5" borderId="11" xfId="1" applyNumberFormat="1" applyFont="1" applyFill="1" applyBorder="1" applyAlignment="1">
      <alignment horizontal="center" vertical="center" wrapText="1"/>
    </xf>
    <xf numFmtId="2" fontId="6" fillId="5" borderId="1" xfId="1" applyNumberFormat="1" applyFont="1" applyFill="1" applyBorder="1" applyAlignment="1">
      <alignment horizontal="center" vertical="center" wrapText="1"/>
    </xf>
    <xf numFmtId="2" fontId="6" fillId="5" borderId="12" xfId="1" applyNumberFormat="1" applyFont="1" applyFill="1" applyBorder="1" applyAlignment="1">
      <alignment horizontal="center" vertical="center" wrapText="1"/>
    </xf>
    <xf numFmtId="2" fontId="6" fillId="5" borderId="10" xfId="1" applyNumberFormat="1" applyFont="1" applyFill="1" applyBorder="1" applyAlignment="1">
      <alignment horizontal="center" vertical="center" wrapText="1"/>
    </xf>
    <xf numFmtId="2" fontId="6" fillId="5" borderId="14" xfId="1" applyNumberFormat="1" applyFont="1" applyFill="1" applyBorder="1" applyAlignment="1">
      <alignment horizontal="center" vertical="center" wrapText="1"/>
    </xf>
    <xf numFmtId="2" fontId="6" fillId="3" borderId="9" xfId="1" applyNumberFormat="1" applyFont="1" applyFill="1" applyBorder="1" applyAlignment="1">
      <alignment horizontal="center" vertical="center" wrapText="1"/>
    </xf>
    <xf numFmtId="2" fontId="6" fillId="3" borderId="1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3" borderId="12" xfId="1" applyNumberFormat="1" applyFont="1" applyFill="1" applyBorder="1" applyAlignment="1">
      <alignment horizontal="center" vertical="center" wrapText="1"/>
    </xf>
    <xf numFmtId="2" fontId="6" fillId="5" borderId="3" xfId="1" applyNumberFormat="1" applyFont="1" applyFill="1" applyBorder="1" applyAlignment="1">
      <alignment horizontal="center" vertical="center" wrapText="1"/>
    </xf>
    <xf numFmtId="2" fontId="6" fillId="5" borderId="13" xfId="1" applyNumberFormat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/>
    </xf>
    <xf numFmtId="0" fontId="5" fillId="5" borderId="2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2" fontId="6" fillId="5" borderId="6" xfId="1" applyNumberFormat="1" applyFont="1" applyFill="1" applyBorder="1" applyAlignment="1">
      <alignment horizontal="center" vertical="center"/>
    </xf>
    <xf numFmtId="2" fontId="6" fillId="5" borderId="7" xfId="1" applyNumberFormat="1" applyFont="1" applyFill="1" applyBorder="1" applyAlignment="1">
      <alignment horizontal="center" vertical="center"/>
    </xf>
    <xf numFmtId="2" fontId="6" fillId="5" borderId="8" xfId="1" applyNumberFormat="1" applyFont="1" applyFill="1" applyBorder="1" applyAlignment="1">
      <alignment horizontal="center" vertical="center"/>
    </xf>
    <xf numFmtId="2" fontId="6" fillId="3" borderId="6" xfId="1" applyNumberFormat="1" applyFont="1" applyFill="1" applyBorder="1" applyAlignment="1">
      <alignment horizontal="center" vertical="center"/>
    </xf>
    <xf numFmtId="2" fontId="6" fillId="3" borderId="7" xfId="1" applyNumberFormat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2" fontId="6" fillId="3" borderId="3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2" fontId="6" fillId="3" borderId="6" xfId="1" applyNumberFormat="1" applyFont="1" applyFill="1" applyBorder="1" applyAlignment="1">
      <alignment horizontal="center" vertical="center" wrapText="1"/>
    </xf>
    <xf numFmtId="2" fontId="6" fillId="3" borderId="7" xfId="1" applyNumberFormat="1" applyFont="1" applyFill="1" applyBorder="1" applyAlignment="1">
      <alignment horizontal="center" vertical="center" wrapText="1"/>
    </xf>
    <xf numFmtId="2" fontId="6" fillId="3" borderId="22" xfId="1" applyNumberFormat="1" applyFont="1" applyFill="1" applyBorder="1" applyAlignment="1">
      <alignment horizontal="center" vertical="center" wrapText="1"/>
    </xf>
    <xf numFmtId="2" fontId="6" fillId="3" borderId="23" xfId="1" applyNumberFormat="1" applyFont="1" applyFill="1" applyBorder="1" applyAlignment="1">
      <alignment horizontal="center" vertical="center" wrapText="1"/>
    </xf>
    <xf numFmtId="2" fontId="6" fillId="3" borderId="24" xfId="1" applyNumberFormat="1" applyFont="1" applyFill="1" applyBorder="1" applyAlignment="1">
      <alignment horizontal="center" vertical="center" wrapText="1"/>
    </xf>
    <xf numFmtId="2" fontId="6" fillId="3" borderId="17" xfId="1" applyNumberFormat="1" applyFont="1" applyFill="1" applyBorder="1" applyAlignment="1">
      <alignment horizontal="center" vertical="center" wrapText="1"/>
    </xf>
    <xf numFmtId="2" fontId="6" fillId="3" borderId="18" xfId="1" applyNumberFormat="1" applyFont="1" applyFill="1" applyBorder="1" applyAlignment="1">
      <alignment horizontal="center" vertical="center" wrapText="1"/>
    </xf>
    <xf numFmtId="2" fontId="6" fillId="3" borderId="19" xfId="1" applyNumberFormat="1" applyFont="1" applyFill="1" applyBorder="1" applyAlignment="1">
      <alignment horizontal="center" vertical="center" wrapText="1"/>
    </xf>
    <xf numFmtId="2" fontId="6" fillId="3" borderId="4" xfId="1" applyNumberFormat="1" applyFont="1" applyFill="1" applyBorder="1" applyAlignment="1">
      <alignment horizontal="center" vertical="center" wrapText="1"/>
    </xf>
    <xf numFmtId="2" fontId="6" fillId="3" borderId="5" xfId="1" applyNumberFormat="1" applyFont="1" applyFill="1" applyBorder="1" applyAlignment="1">
      <alignment horizontal="center" vertical="center" wrapText="1"/>
    </xf>
    <xf numFmtId="2" fontId="6" fillId="3" borderId="26" xfId="1" applyNumberFormat="1" applyFont="1" applyFill="1" applyBorder="1" applyAlignment="1">
      <alignment horizontal="center" vertical="center" wrapText="1"/>
    </xf>
    <xf numFmtId="2" fontId="6" fillId="3" borderId="28" xfId="1" applyNumberFormat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1" fillId="2" borderId="16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2" fontId="3" fillId="3" borderId="3" xfId="1" applyNumberFormat="1" applyFont="1" applyFill="1" applyBorder="1" applyAlignment="1">
      <alignment horizontal="center" vertical="center" wrapText="1"/>
    </xf>
    <xf numFmtId="2" fontId="3" fillId="3" borderId="2" xfId="1" applyNumberFormat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4F1FE"/>
      <color rgb="FF31E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30"/>
  <sheetViews>
    <sheetView view="pageBreakPreview" topLeftCell="B1" zoomScale="85" zoomScaleNormal="85" zoomScaleSheetLayoutView="85" workbookViewId="0">
      <selection activeCell="B1" sqref="B1"/>
    </sheetView>
  </sheetViews>
  <sheetFormatPr baseColWidth="10" defaultColWidth="9.140625" defaultRowHeight="12" x14ac:dyDescent="0.2"/>
  <cols>
    <col min="1" max="1" width="6.140625" style="2" customWidth="1"/>
    <col min="2" max="3" width="6.85546875" style="2" customWidth="1"/>
    <col min="4" max="4" width="8.140625" style="2" customWidth="1"/>
    <col min="5" max="5" width="16.5703125" style="2" customWidth="1"/>
    <col min="6" max="6" width="20.85546875" style="2" customWidth="1"/>
    <col min="7" max="7" width="24.5703125" style="2" customWidth="1"/>
    <col min="8" max="8" width="8.7109375" style="13" customWidth="1"/>
    <col min="9" max="9" width="7.42578125" style="2" customWidth="1"/>
    <col min="10" max="10" width="11.42578125" style="2" customWidth="1"/>
    <col min="11" max="11" width="34.140625" style="2" customWidth="1"/>
    <col min="12" max="12" width="9.42578125" style="2" customWidth="1"/>
    <col min="13" max="13" width="8.5703125" style="2" customWidth="1"/>
    <col min="14" max="14" width="9" style="2" customWidth="1"/>
    <col min="15" max="15" width="8.85546875" style="2" customWidth="1"/>
    <col min="16" max="16" width="9.5703125" style="28" customWidth="1"/>
    <col min="17" max="17" width="9.85546875" style="2" customWidth="1"/>
    <col min="18" max="18" width="10" style="2" customWidth="1"/>
    <col min="19" max="19" width="9.28515625" style="2" customWidth="1"/>
    <col min="20" max="20" width="9.140625" style="2"/>
    <col min="21" max="21" width="13.28515625" style="2" customWidth="1"/>
    <col min="22" max="22" width="13.85546875" style="2" customWidth="1"/>
    <col min="23" max="23" width="12.85546875" style="2" customWidth="1"/>
    <col min="24" max="24" width="11.85546875" style="2" customWidth="1"/>
    <col min="25" max="25" width="12.85546875" style="2" customWidth="1"/>
    <col min="26" max="27" width="13.28515625" style="2" customWidth="1"/>
    <col min="28" max="28" width="14.5703125" style="2" customWidth="1"/>
    <col min="29" max="29" width="15.28515625" style="2" customWidth="1"/>
    <col min="30" max="30" width="13.85546875" style="2" customWidth="1"/>
    <col min="31" max="31" width="11" style="2" customWidth="1"/>
    <col min="32" max="32" width="9.5703125" style="2" customWidth="1"/>
    <col min="33" max="33" width="6.42578125" style="2" customWidth="1"/>
    <col min="34" max="34" width="15.85546875" style="2" bestFit="1" customWidth="1"/>
    <col min="35" max="16384" width="9.140625" style="2"/>
  </cols>
  <sheetData>
    <row r="1" spans="1:36" ht="15" x14ac:dyDescent="0.25">
      <c r="A1" s="19" t="s">
        <v>0</v>
      </c>
      <c r="P1" s="30"/>
    </row>
    <row r="2" spans="1:36" x14ac:dyDescent="0.2">
      <c r="P2" s="30"/>
    </row>
    <row r="3" spans="1:36" ht="15" x14ac:dyDescent="0.25">
      <c r="A3" s="1" t="s">
        <v>1055</v>
      </c>
      <c r="P3" s="30"/>
    </row>
    <row r="4" spans="1:36" ht="12.75" thickBot="1" x14ac:dyDescent="0.25">
      <c r="A4" s="3" t="s">
        <v>357</v>
      </c>
      <c r="D4" s="4" t="s">
        <v>358</v>
      </c>
      <c r="P4" s="30"/>
    </row>
    <row r="5" spans="1:36" ht="15" customHeight="1" x14ac:dyDescent="0.2">
      <c r="A5" s="110" t="s">
        <v>359</v>
      </c>
      <c r="B5" s="118" t="s">
        <v>360</v>
      </c>
      <c r="C5" s="118" t="s">
        <v>361</v>
      </c>
      <c r="D5" s="118" t="s">
        <v>362</v>
      </c>
      <c r="E5" s="110" t="s">
        <v>363</v>
      </c>
      <c r="F5" s="110" t="s">
        <v>364</v>
      </c>
      <c r="G5" s="110" t="s">
        <v>365</v>
      </c>
      <c r="H5" s="118" t="s">
        <v>366</v>
      </c>
      <c r="I5" s="118" t="s">
        <v>367</v>
      </c>
      <c r="J5" s="110" t="s">
        <v>368</v>
      </c>
      <c r="K5" s="110" t="s">
        <v>369</v>
      </c>
      <c r="L5" s="91" t="s">
        <v>374</v>
      </c>
      <c r="M5" s="91" t="s">
        <v>943</v>
      </c>
      <c r="N5" s="91" t="s">
        <v>375</v>
      </c>
      <c r="O5" s="91" t="s">
        <v>376</v>
      </c>
      <c r="P5" s="91" t="s">
        <v>942</v>
      </c>
      <c r="Q5" s="89" t="s">
        <v>1059</v>
      </c>
      <c r="R5" s="91" t="s">
        <v>377</v>
      </c>
      <c r="S5" s="91" t="s">
        <v>378</v>
      </c>
      <c r="T5" s="93" t="s">
        <v>379</v>
      </c>
      <c r="U5" s="113" t="s">
        <v>370</v>
      </c>
      <c r="V5" s="114"/>
      <c r="W5" s="114"/>
      <c r="X5" s="114"/>
      <c r="Y5" s="115"/>
      <c r="Z5" s="113" t="s">
        <v>371</v>
      </c>
      <c r="AA5" s="114"/>
      <c r="AB5" s="114"/>
      <c r="AC5" s="114"/>
      <c r="AD5" s="115"/>
      <c r="AE5" s="116" t="s">
        <v>372</v>
      </c>
      <c r="AF5" s="117"/>
      <c r="AG5" s="117"/>
      <c r="AH5" s="95" t="s">
        <v>373</v>
      </c>
    </row>
    <row r="6" spans="1:36" s="5" customFormat="1" ht="80.099999999999994" customHeight="1" x14ac:dyDescent="0.2">
      <c r="A6" s="111"/>
      <c r="B6" s="119"/>
      <c r="C6" s="119"/>
      <c r="D6" s="119"/>
      <c r="E6" s="111"/>
      <c r="F6" s="111"/>
      <c r="G6" s="111"/>
      <c r="H6" s="119"/>
      <c r="I6" s="119"/>
      <c r="J6" s="111"/>
      <c r="K6" s="111"/>
      <c r="L6" s="92"/>
      <c r="M6" s="92"/>
      <c r="N6" s="92"/>
      <c r="O6" s="92"/>
      <c r="P6" s="92"/>
      <c r="Q6" s="90"/>
      <c r="R6" s="92"/>
      <c r="S6" s="92"/>
      <c r="T6" s="94"/>
      <c r="U6" s="98" t="s">
        <v>380</v>
      </c>
      <c r="V6" s="100" t="s">
        <v>381</v>
      </c>
      <c r="W6" s="100" t="s">
        <v>1061</v>
      </c>
      <c r="X6" s="108" t="s">
        <v>1062</v>
      </c>
      <c r="Y6" s="102" t="s">
        <v>383</v>
      </c>
      <c r="Z6" s="98" t="s">
        <v>384</v>
      </c>
      <c r="AA6" s="100" t="s">
        <v>385</v>
      </c>
      <c r="AB6" s="100" t="s">
        <v>1061</v>
      </c>
      <c r="AC6" s="108" t="s">
        <v>1062</v>
      </c>
      <c r="AD6" s="102" t="s">
        <v>383</v>
      </c>
      <c r="AE6" s="104" t="s">
        <v>387</v>
      </c>
      <c r="AF6" s="106" t="s">
        <v>388</v>
      </c>
      <c r="AG6" s="106" t="s">
        <v>389</v>
      </c>
      <c r="AH6" s="96"/>
    </row>
    <row r="7" spans="1:36" ht="12.75" thickBot="1" x14ac:dyDescent="0.25">
      <c r="A7" s="112"/>
      <c r="B7" s="120"/>
      <c r="C7" s="120"/>
      <c r="D7" s="120"/>
      <c r="E7" s="112"/>
      <c r="F7" s="112"/>
      <c r="G7" s="112"/>
      <c r="H7" s="120"/>
      <c r="I7" s="120"/>
      <c r="J7" s="112"/>
      <c r="K7" s="112"/>
      <c r="L7" s="47" t="s">
        <v>390</v>
      </c>
      <c r="M7" s="47"/>
      <c r="N7" s="47" t="s">
        <v>391</v>
      </c>
      <c r="O7" s="47" t="s">
        <v>392</v>
      </c>
      <c r="P7" s="47"/>
      <c r="Q7" s="47"/>
      <c r="R7" s="47" t="s">
        <v>393</v>
      </c>
      <c r="S7" s="47" t="s">
        <v>394</v>
      </c>
      <c r="T7" s="49" t="s">
        <v>395</v>
      </c>
      <c r="U7" s="99"/>
      <c r="V7" s="101"/>
      <c r="W7" s="101"/>
      <c r="X7" s="109"/>
      <c r="Y7" s="103"/>
      <c r="Z7" s="99"/>
      <c r="AA7" s="101"/>
      <c r="AB7" s="101"/>
      <c r="AC7" s="109"/>
      <c r="AD7" s="103"/>
      <c r="AE7" s="105"/>
      <c r="AF7" s="107"/>
      <c r="AG7" s="107"/>
      <c r="AH7" s="97"/>
    </row>
    <row r="8" spans="1:36" s="35" customFormat="1" x14ac:dyDescent="0.2">
      <c r="A8" s="31" t="s">
        <v>396</v>
      </c>
      <c r="B8" s="32"/>
      <c r="C8" s="31"/>
      <c r="D8" s="31"/>
      <c r="E8" s="31"/>
      <c r="F8" s="31"/>
      <c r="G8" s="31"/>
      <c r="H8" s="33"/>
      <c r="I8" s="31"/>
      <c r="J8" s="31"/>
      <c r="K8" s="34"/>
      <c r="L8" s="34">
        <f>+L9</f>
        <v>776.96</v>
      </c>
      <c r="M8" s="34">
        <f t="shared" ref="M8:AH8" si="0">+M9</f>
        <v>233.88</v>
      </c>
      <c r="N8" s="34">
        <f t="shared" si="0"/>
        <v>83.7</v>
      </c>
      <c r="O8" s="34">
        <f t="shared" si="0"/>
        <v>0</v>
      </c>
      <c r="P8" s="34">
        <f>+P9</f>
        <v>0</v>
      </c>
      <c r="Q8" s="34">
        <f>+Q9</f>
        <v>4054</v>
      </c>
      <c r="R8" s="34">
        <f t="shared" si="0"/>
        <v>400</v>
      </c>
      <c r="S8" s="34">
        <f t="shared" si="0"/>
        <v>300</v>
      </c>
      <c r="T8" s="34">
        <f t="shared" si="0"/>
        <v>300</v>
      </c>
      <c r="U8" s="34">
        <f t="shared" si="0"/>
        <v>1010.84</v>
      </c>
      <c r="V8" s="34">
        <f t="shared" si="0"/>
        <v>83.7</v>
      </c>
      <c r="W8" s="34">
        <f>+W9</f>
        <v>0</v>
      </c>
      <c r="X8" s="34">
        <f>+X9</f>
        <v>4054</v>
      </c>
      <c r="Y8" s="34">
        <f t="shared" si="0"/>
        <v>5148.54</v>
      </c>
      <c r="Z8" s="34">
        <f t="shared" si="0"/>
        <v>12130.08</v>
      </c>
      <c r="AA8" s="34">
        <f t="shared" si="0"/>
        <v>1004.4000000000001</v>
      </c>
      <c r="AB8" s="34">
        <f t="shared" si="0"/>
        <v>0</v>
      </c>
      <c r="AC8" s="34">
        <f t="shared" si="0"/>
        <v>48648</v>
      </c>
      <c r="AD8" s="34">
        <f t="shared" si="0"/>
        <v>61782.48</v>
      </c>
      <c r="AE8" s="34">
        <f t="shared" si="0"/>
        <v>400</v>
      </c>
      <c r="AF8" s="34">
        <f t="shared" si="0"/>
        <v>600</v>
      </c>
      <c r="AG8" s="34">
        <f t="shared" si="0"/>
        <v>0</v>
      </c>
      <c r="AH8" s="34">
        <f t="shared" si="0"/>
        <v>62782.48</v>
      </c>
    </row>
    <row r="9" spans="1:36" x14ac:dyDescent="0.2">
      <c r="A9" s="6"/>
      <c r="B9" s="7">
        <v>1</v>
      </c>
      <c r="C9" s="7" t="s">
        <v>397</v>
      </c>
      <c r="D9" s="6" t="s">
        <v>273</v>
      </c>
      <c r="E9" s="6" t="s">
        <v>398</v>
      </c>
      <c r="F9" s="6" t="s">
        <v>399</v>
      </c>
      <c r="G9" s="6" t="s">
        <v>400</v>
      </c>
      <c r="H9" s="12" t="s">
        <v>1046</v>
      </c>
      <c r="I9" s="6" t="s">
        <v>1</v>
      </c>
      <c r="J9" s="6" t="s">
        <v>401</v>
      </c>
      <c r="K9" s="8" t="s">
        <v>402</v>
      </c>
      <c r="L9" s="8">
        <v>776.96</v>
      </c>
      <c r="M9" s="8">
        <v>233.88</v>
      </c>
      <c r="N9" s="8">
        <v>83.7</v>
      </c>
      <c r="O9" s="8"/>
      <c r="P9" s="8"/>
      <c r="Q9" s="8">
        <v>4054</v>
      </c>
      <c r="R9" s="8">
        <v>400</v>
      </c>
      <c r="S9" s="8">
        <v>300</v>
      </c>
      <c r="T9" s="8">
        <v>300</v>
      </c>
      <c r="U9" s="8">
        <f>+M9+L9</f>
        <v>1010.84</v>
      </c>
      <c r="V9" s="8">
        <f>SUM(N9)</f>
        <v>83.7</v>
      </c>
      <c r="W9" s="8">
        <f>+P9</f>
        <v>0</v>
      </c>
      <c r="X9" s="8">
        <f>+Q9</f>
        <v>4054</v>
      </c>
      <c r="Y9" s="8">
        <f>+X9+W9+V9+U9</f>
        <v>5148.54</v>
      </c>
      <c r="Z9" s="8">
        <f>+U9*12</f>
        <v>12130.08</v>
      </c>
      <c r="AA9" s="8">
        <f>+V9*12</f>
        <v>1004.4000000000001</v>
      </c>
      <c r="AB9" s="8">
        <f>+W9*12</f>
        <v>0</v>
      </c>
      <c r="AC9" s="8">
        <f>+X9*12</f>
        <v>48648</v>
      </c>
      <c r="AD9" s="8">
        <f>+AC9+AB9+AA9+Z9</f>
        <v>61782.48</v>
      </c>
      <c r="AE9" s="8">
        <f>SUM(R9)</f>
        <v>400</v>
      </c>
      <c r="AF9" s="8">
        <f>SUM(S9:T9)</f>
        <v>600</v>
      </c>
      <c r="AG9" s="8"/>
      <c r="AH9" s="8">
        <f>+AD9+AE9+AF9</f>
        <v>62782.48</v>
      </c>
    </row>
    <row r="10" spans="1:36" s="35" customFormat="1" x14ac:dyDescent="0.2">
      <c r="A10" s="31" t="s">
        <v>403</v>
      </c>
      <c r="B10" s="32"/>
      <c r="C10" s="31"/>
      <c r="D10" s="31"/>
      <c r="E10" s="31"/>
      <c r="F10" s="31"/>
      <c r="G10" s="31"/>
      <c r="H10" s="33"/>
      <c r="I10" s="31"/>
      <c r="J10" s="31"/>
      <c r="K10" s="34"/>
      <c r="L10" s="34">
        <f>+L11+L12+L13+L14+L15+L16+L17+L18</f>
        <v>5558.76</v>
      </c>
      <c r="M10" s="34">
        <f t="shared" ref="M10:AH10" si="1">+M11+M12+M13+M14+M15+M16+M17+M18</f>
        <v>20054.120000000003</v>
      </c>
      <c r="N10" s="34">
        <f t="shared" si="1"/>
        <v>2886.45</v>
      </c>
      <c r="O10" s="34">
        <f t="shared" si="1"/>
        <v>0</v>
      </c>
      <c r="P10" s="34">
        <f>+P11+P12+P13+P14+P15+P16+P17+P18</f>
        <v>5836.98</v>
      </c>
      <c r="Q10" s="34">
        <f>+Q11+Q12+Q13+Q14+Q15+Q16+Q17+Q18</f>
        <v>13296</v>
      </c>
      <c r="R10" s="34">
        <f t="shared" si="1"/>
        <v>3200</v>
      </c>
      <c r="S10" s="34">
        <f t="shared" si="1"/>
        <v>2400</v>
      </c>
      <c r="T10" s="34">
        <f t="shared" si="1"/>
        <v>2400</v>
      </c>
      <c r="U10" s="34">
        <f t="shared" si="1"/>
        <v>25612.880000000001</v>
      </c>
      <c r="V10" s="34">
        <f t="shared" si="1"/>
        <v>2886.45</v>
      </c>
      <c r="W10" s="34">
        <f>+W11+W12+W13+W14+W15+W16+W17+W18</f>
        <v>5836.98</v>
      </c>
      <c r="X10" s="34">
        <f>+X11+X12+X13+X14+X15+X16+X17+X18</f>
        <v>13296</v>
      </c>
      <c r="Y10" s="34">
        <f t="shared" si="1"/>
        <v>47632.310000000005</v>
      </c>
      <c r="Z10" s="34">
        <f t="shared" si="1"/>
        <v>307354.56000000006</v>
      </c>
      <c r="AA10" s="34">
        <f t="shared" si="1"/>
        <v>34637.4</v>
      </c>
      <c r="AB10" s="34">
        <f t="shared" si="1"/>
        <v>70043.759999999995</v>
      </c>
      <c r="AC10" s="34">
        <f t="shared" si="1"/>
        <v>159552</v>
      </c>
      <c r="AD10" s="34">
        <f t="shared" si="1"/>
        <v>571587.72</v>
      </c>
      <c r="AE10" s="34">
        <f t="shared" si="1"/>
        <v>3200</v>
      </c>
      <c r="AF10" s="34">
        <f t="shared" si="1"/>
        <v>4800</v>
      </c>
      <c r="AG10" s="34">
        <f t="shared" si="1"/>
        <v>0</v>
      </c>
      <c r="AH10" s="34">
        <f t="shared" si="1"/>
        <v>579587.72</v>
      </c>
    </row>
    <row r="11" spans="1:36" x14ac:dyDescent="0.2">
      <c r="A11" s="9"/>
      <c r="B11" s="7" t="s">
        <v>412</v>
      </c>
      <c r="C11" s="7" t="s">
        <v>404</v>
      </c>
      <c r="D11" s="6" t="s">
        <v>229</v>
      </c>
      <c r="E11" s="6" t="s">
        <v>398</v>
      </c>
      <c r="F11" s="6" t="s">
        <v>405</v>
      </c>
      <c r="G11" s="6" t="s">
        <v>406</v>
      </c>
      <c r="H11" s="12" t="s">
        <v>1047</v>
      </c>
      <c r="I11" s="6" t="s">
        <v>6</v>
      </c>
      <c r="J11" s="6" t="s">
        <v>407</v>
      </c>
      <c r="K11" s="8" t="s">
        <v>408</v>
      </c>
      <c r="L11" s="10">
        <v>567.16999999999996</v>
      </c>
      <c r="M11" s="10">
        <v>0</v>
      </c>
      <c r="N11" s="10">
        <v>83.7</v>
      </c>
      <c r="O11" s="10"/>
      <c r="P11" s="10">
        <v>2918.49</v>
      </c>
      <c r="Q11" s="10"/>
      <c r="R11" s="10">
        <v>400</v>
      </c>
      <c r="S11" s="10">
        <v>300</v>
      </c>
      <c r="T11" s="10">
        <v>300</v>
      </c>
      <c r="U11" s="8">
        <f t="shared" ref="U11:U74" si="2">+L11+M11</f>
        <v>567.16999999999996</v>
      </c>
      <c r="V11" s="8">
        <f t="shared" ref="V11:V18" si="3">SUM(N11)</f>
        <v>83.7</v>
      </c>
      <c r="W11" s="8">
        <f t="shared" ref="W11:W74" si="4">+P11</f>
        <v>2918.49</v>
      </c>
      <c r="X11" s="8">
        <f t="shared" ref="X11:X74" si="5">+Q11</f>
        <v>0</v>
      </c>
      <c r="Y11" s="8">
        <f>+X11+W11+V11+U11</f>
        <v>3569.3599999999997</v>
      </c>
      <c r="Z11" s="8">
        <f t="shared" ref="Z11:Z74" si="6">+U11*12</f>
        <v>6806.0399999999991</v>
      </c>
      <c r="AA11" s="8">
        <f t="shared" ref="AA11:AA18" si="7">+V11*12</f>
        <v>1004.4000000000001</v>
      </c>
      <c r="AB11" s="8">
        <f>+W11*12</f>
        <v>35021.879999999997</v>
      </c>
      <c r="AC11" s="8">
        <f t="shared" ref="AC11:AC74" si="8">+X11*12</f>
        <v>0</v>
      </c>
      <c r="AD11" s="8">
        <f t="shared" ref="AD11:AD74" si="9">+AC11+AB11+AA11+Z11</f>
        <v>42832.32</v>
      </c>
      <c r="AE11" s="8">
        <f t="shared" ref="AE11:AE18" si="10">SUM(R11)</f>
        <v>400</v>
      </c>
      <c r="AF11" s="8">
        <f t="shared" ref="AF11:AF18" si="11">SUM(S11:T11)</f>
        <v>600</v>
      </c>
      <c r="AG11" s="8"/>
      <c r="AH11" s="8">
        <f t="shared" ref="AH11:AH41" si="12">+AD11+AE11+AF11</f>
        <v>43832.32</v>
      </c>
    </row>
    <row r="12" spans="1:36" x14ac:dyDescent="0.2">
      <c r="A12" s="6"/>
      <c r="B12" s="7" t="s">
        <v>427</v>
      </c>
      <c r="C12" s="7" t="s">
        <v>409</v>
      </c>
      <c r="D12" s="6" t="s">
        <v>239</v>
      </c>
      <c r="E12" s="6" t="s">
        <v>398</v>
      </c>
      <c r="F12" s="6" t="s">
        <v>405</v>
      </c>
      <c r="G12" s="6" t="s">
        <v>406</v>
      </c>
      <c r="H12" s="12" t="s">
        <v>1047</v>
      </c>
      <c r="I12" s="6" t="s">
        <v>5</v>
      </c>
      <c r="J12" s="6" t="s">
        <v>410</v>
      </c>
      <c r="K12" s="8" t="s">
        <v>411</v>
      </c>
      <c r="L12" s="8">
        <v>574.92999999999995</v>
      </c>
      <c r="M12" s="8">
        <v>0</v>
      </c>
      <c r="N12" s="8">
        <v>83.7</v>
      </c>
      <c r="O12" s="8"/>
      <c r="P12" s="10"/>
      <c r="Q12" s="10">
        <v>2074</v>
      </c>
      <c r="R12" s="8">
        <v>400</v>
      </c>
      <c r="S12" s="8">
        <v>300</v>
      </c>
      <c r="T12" s="8">
        <v>300</v>
      </c>
      <c r="U12" s="8">
        <f t="shared" si="2"/>
        <v>574.92999999999995</v>
      </c>
      <c r="V12" s="8">
        <f t="shared" si="3"/>
        <v>83.7</v>
      </c>
      <c r="W12" s="8">
        <f t="shared" si="4"/>
        <v>0</v>
      </c>
      <c r="X12" s="8">
        <f t="shared" si="5"/>
        <v>2074</v>
      </c>
      <c r="Y12" s="8">
        <f t="shared" ref="Y12:Y75" si="13">+X12+W12+V12+U12</f>
        <v>2732.6299999999997</v>
      </c>
      <c r="Z12" s="8">
        <f t="shared" si="6"/>
        <v>6899.16</v>
      </c>
      <c r="AA12" s="8">
        <f t="shared" si="7"/>
        <v>1004.4000000000001</v>
      </c>
      <c r="AB12" s="8">
        <f t="shared" ref="AB12:AC75" si="14">+W12*12</f>
        <v>0</v>
      </c>
      <c r="AC12" s="8">
        <f t="shared" si="8"/>
        <v>24888</v>
      </c>
      <c r="AD12" s="8">
        <f t="shared" si="9"/>
        <v>32791.56</v>
      </c>
      <c r="AE12" s="8">
        <f t="shared" si="10"/>
        <v>400</v>
      </c>
      <c r="AF12" s="8">
        <f t="shared" si="11"/>
        <v>600</v>
      </c>
      <c r="AG12" s="8"/>
      <c r="AH12" s="8">
        <f t="shared" si="12"/>
        <v>33791.56</v>
      </c>
    </row>
    <row r="13" spans="1:36" x14ac:dyDescent="0.2">
      <c r="A13" s="9"/>
      <c r="B13" s="7" t="s">
        <v>945</v>
      </c>
      <c r="C13" s="7" t="s">
        <v>412</v>
      </c>
      <c r="D13" s="6" t="s">
        <v>257</v>
      </c>
      <c r="E13" s="6" t="s">
        <v>398</v>
      </c>
      <c r="F13" s="6" t="s">
        <v>405</v>
      </c>
      <c r="G13" s="6" t="s">
        <v>406</v>
      </c>
      <c r="H13" s="12" t="s">
        <v>1047</v>
      </c>
      <c r="I13" s="6" t="s">
        <v>6</v>
      </c>
      <c r="J13" s="6" t="s">
        <v>413</v>
      </c>
      <c r="K13" s="8" t="s">
        <v>414</v>
      </c>
      <c r="L13" s="10">
        <v>567.16999999999996</v>
      </c>
      <c r="M13" s="10">
        <v>0</v>
      </c>
      <c r="N13" s="10">
        <v>83.7</v>
      </c>
      <c r="O13" s="10"/>
      <c r="P13" s="10">
        <v>2918.49</v>
      </c>
      <c r="Q13" s="10"/>
      <c r="R13" s="10">
        <v>400</v>
      </c>
      <c r="S13" s="10">
        <v>300</v>
      </c>
      <c r="T13" s="10">
        <v>300</v>
      </c>
      <c r="U13" s="8">
        <f t="shared" si="2"/>
        <v>567.16999999999996</v>
      </c>
      <c r="V13" s="8">
        <f t="shared" si="3"/>
        <v>83.7</v>
      </c>
      <c r="W13" s="8">
        <f t="shared" si="4"/>
        <v>2918.49</v>
      </c>
      <c r="X13" s="8">
        <f t="shared" si="5"/>
        <v>0</v>
      </c>
      <c r="Y13" s="8">
        <f t="shared" si="13"/>
        <v>3569.3599999999997</v>
      </c>
      <c r="Z13" s="8">
        <f t="shared" si="6"/>
        <v>6806.0399999999991</v>
      </c>
      <c r="AA13" s="8">
        <f t="shared" si="7"/>
        <v>1004.4000000000001</v>
      </c>
      <c r="AB13" s="8">
        <f t="shared" si="14"/>
        <v>35021.879999999997</v>
      </c>
      <c r="AC13" s="8">
        <f t="shared" si="8"/>
        <v>0</v>
      </c>
      <c r="AD13" s="8">
        <f t="shared" si="9"/>
        <v>42832.32</v>
      </c>
      <c r="AE13" s="8">
        <f t="shared" si="10"/>
        <v>400</v>
      </c>
      <c r="AF13" s="8">
        <f t="shared" si="11"/>
        <v>600</v>
      </c>
      <c r="AG13" s="8"/>
      <c r="AH13" s="8">
        <f t="shared" si="12"/>
        <v>43832.32</v>
      </c>
    </row>
    <row r="14" spans="1:36" x14ac:dyDescent="0.2">
      <c r="A14" s="6"/>
      <c r="B14" s="7" t="s">
        <v>946</v>
      </c>
      <c r="C14" s="7" t="s">
        <v>415</v>
      </c>
      <c r="D14" s="6" t="s">
        <v>416</v>
      </c>
      <c r="E14" s="6" t="s">
        <v>398</v>
      </c>
      <c r="F14" s="6" t="s">
        <v>405</v>
      </c>
      <c r="G14" s="6" t="s">
        <v>7</v>
      </c>
      <c r="H14" s="12" t="s">
        <v>1047</v>
      </c>
      <c r="I14" s="6" t="s">
        <v>6</v>
      </c>
      <c r="J14" s="6"/>
      <c r="K14" s="8"/>
      <c r="L14" s="8">
        <v>567.16999999999996</v>
      </c>
      <c r="M14" s="8">
        <v>0</v>
      </c>
      <c r="N14" s="8">
        <v>83.7</v>
      </c>
      <c r="O14" s="8"/>
      <c r="P14" s="10"/>
      <c r="Q14" s="10">
        <v>2074</v>
      </c>
      <c r="R14" s="8">
        <v>400</v>
      </c>
      <c r="S14" s="8">
        <v>300</v>
      </c>
      <c r="T14" s="8">
        <v>300</v>
      </c>
      <c r="U14" s="8">
        <f t="shared" si="2"/>
        <v>567.16999999999996</v>
      </c>
      <c r="V14" s="8">
        <f t="shared" si="3"/>
        <v>83.7</v>
      </c>
      <c r="W14" s="8">
        <f t="shared" si="4"/>
        <v>0</v>
      </c>
      <c r="X14" s="8">
        <f t="shared" si="5"/>
        <v>2074</v>
      </c>
      <c r="Y14" s="8">
        <f t="shared" si="13"/>
        <v>2724.87</v>
      </c>
      <c r="Z14" s="8">
        <f t="shared" si="6"/>
        <v>6806.0399999999991</v>
      </c>
      <c r="AA14" s="8">
        <f t="shared" si="7"/>
        <v>1004.4000000000001</v>
      </c>
      <c r="AB14" s="8">
        <f t="shared" si="14"/>
        <v>0</v>
      </c>
      <c r="AC14" s="8">
        <f t="shared" si="8"/>
        <v>24888</v>
      </c>
      <c r="AD14" s="8">
        <f t="shared" si="9"/>
        <v>32698.440000000002</v>
      </c>
      <c r="AE14" s="8">
        <f t="shared" si="10"/>
        <v>400</v>
      </c>
      <c r="AF14" s="8">
        <f t="shared" si="11"/>
        <v>600</v>
      </c>
      <c r="AG14" s="8"/>
      <c r="AH14" s="8">
        <f t="shared" si="12"/>
        <v>33698.44</v>
      </c>
    </row>
    <row r="15" spans="1:36" x14ac:dyDescent="0.2">
      <c r="A15" s="9"/>
      <c r="B15" s="7" t="s">
        <v>409</v>
      </c>
      <c r="C15" s="7" t="s">
        <v>417</v>
      </c>
      <c r="D15" s="6" t="s">
        <v>274</v>
      </c>
      <c r="E15" s="6" t="s">
        <v>398</v>
      </c>
      <c r="F15" s="6" t="s">
        <v>399</v>
      </c>
      <c r="G15" s="6" t="s">
        <v>418</v>
      </c>
      <c r="H15" s="12" t="s">
        <v>1048</v>
      </c>
      <c r="I15" s="6" t="s">
        <v>8</v>
      </c>
      <c r="J15" s="6" t="s">
        <v>419</v>
      </c>
      <c r="K15" s="8" t="s">
        <v>420</v>
      </c>
      <c r="L15" s="10">
        <v>835.28</v>
      </c>
      <c r="M15" s="10">
        <f>424.68+5890.04</f>
        <v>6314.72</v>
      </c>
      <c r="N15" s="10">
        <v>874.29</v>
      </c>
      <c r="O15" s="10"/>
      <c r="P15" s="10">
        <v>0</v>
      </c>
      <c r="Q15" s="10">
        <v>0</v>
      </c>
      <c r="R15" s="10">
        <v>400</v>
      </c>
      <c r="S15" s="10">
        <v>300</v>
      </c>
      <c r="T15" s="10">
        <v>300</v>
      </c>
      <c r="U15" s="8">
        <f t="shared" si="2"/>
        <v>7150</v>
      </c>
      <c r="V15" s="8">
        <f t="shared" si="3"/>
        <v>874.29</v>
      </c>
      <c r="W15" s="8">
        <f t="shared" si="4"/>
        <v>0</v>
      </c>
      <c r="X15" s="8">
        <f t="shared" si="5"/>
        <v>0</v>
      </c>
      <c r="Y15" s="8">
        <f t="shared" si="13"/>
        <v>8024.29</v>
      </c>
      <c r="Z15" s="8">
        <f t="shared" si="6"/>
        <v>85800</v>
      </c>
      <c r="AA15" s="8">
        <f t="shared" si="7"/>
        <v>10491.48</v>
      </c>
      <c r="AB15" s="8">
        <f t="shared" si="14"/>
        <v>0</v>
      </c>
      <c r="AC15" s="8">
        <f t="shared" si="8"/>
        <v>0</v>
      </c>
      <c r="AD15" s="8">
        <f t="shared" si="9"/>
        <v>96291.48</v>
      </c>
      <c r="AE15" s="8">
        <f t="shared" si="10"/>
        <v>400</v>
      </c>
      <c r="AF15" s="8">
        <f t="shared" si="11"/>
        <v>600</v>
      </c>
      <c r="AG15" s="8"/>
      <c r="AH15" s="8">
        <f t="shared" si="12"/>
        <v>97291.48</v>
      </c>
      <c r="AJ15" s="2" t="s">
        <v>421</v>
      </c>
    </row>
    <row r="16" spans="1:36" x14ac:dyDescent="0.2">
      <c r="A16" s="6"/>
      <c r="B16" s="7" t="s">
        <v>944</v>
      </c>
      <c r="C16" s="7" t="s">
        <v>422</v>
      </c>
      <c r="D16" s="6" t="s">
        <v>277</v>
      </c>
      <c r="E16" s="6" t="s">
        <v>398</v>
      </c>
      <c r="F16" s="6" t="s">
        <v>399</v>
      </c>
      <c r="G16" s="6" t="s">
        <v>423</v>
      </c>
      <c r="H16" s="12" t="s">
        <v>1048</v>
      </c>
      <c r="I16" s="6" t="s">
        <v>2</v>
      </c>
      <c r="J16" s="6" t="s">
        <v>424</v>
      </c>
      <c r="K16" s="8" t="s">
        <v>425</v>
      </c>
      <c r="L16" s="8">
        <v>854.26</v>
      </c>
      <c r="M16" s="8">
        <f>522.45+12923.29</f>
        <v>13445.740000000002</v>
      </c>
      <c r="N16" s="27">
        <f>1377.76+132.2</f>
        <v>1509.96</v>
      </c>
      <c r="O16" s="8"/>
      <c r="P16" s="8">
        <v>0</v>
      </c>
      <c r="Q16" s="8"/>
      <c r="R16" s="8">
        <v>400</v>
      </c>
      <c r="S16" s="8">
        <v>300</v>
      </c>
      <c r="T16" s="8">
        <v>300</v>
      </c>
      <c r="U16" s="8">
        <f t="shared" si="2"/>
        <v>14300.000000000002</v>
      </c>
      <c r="V16" s="8">
        <f t="shared" si="3"/>
        <v>1509.96</v>
      </c>
      <c r="W16" s="8">
        <f t="shared" si="4"/>
        <v>0</v>
      </c>
      <c r="X16" s="8">
        <f t="shared" si="5"/>
        <v>0</v>
      </c>
      <c r="Y16" s="8">
        <f t="shared" si="13"/>
        <v>15809.960000000003</v>
      </c>
      <c r="Z16" s="8">
        <f t="shared" si="6"/>
        <v>171600.00000000003</v>
      </c>
      <c r="AA16" s="8">
        <f t="shared" si="7"/>
        <v>18119.52</v>
      </c>
      <c r="AB16" s="8">
        <f t="shared" si="14"/>
        <v>0</v>
      </c>
      <c r="AC16" s="8">
        <f t="shared" si="8"/>
        <v>0</v>
      </c>
      <c r="AD16" s="8">
        <f t="shared" si="9"/>
        <v>189719.52000000002</v>
      </c>
      <c r="AE16" s="8">
        <f t="shared" si="10"/>
        <v>400</v>
      </c>
      <c r="AF16" s="8">
        <f t="shared" si="11"/>
        <v>600</v>
      </c>
      <c r="AG16" s="8"/>
      <c r="AH16" s="8">
        <f t="shared" si="12"/>
        <v>190719.52000000002</v>
      </c>
      <c r="AJ16" s="2" t="s">
        <v>426</v>
      </c>
    </row>
    <row r="17" spans="1:34" x14ac:dyDescent="0.2">
      <c r="A17" s="6"/>
      <c r="B17" s="7" t="s">
        <v>428</v>
      </c>
      <c r="C17" s="7" t="s">
        <v>427</v>
      </c>
      <c r="D17" s="6" t="s">
        <v>354</v>
      </c>
      <c r="E17" s="6" t="s">
        <v>398</v>
      </c>
      <c r="F17" s="6" t="s">
        <v>399</v>
      </c>
      <c r="G17" s="6" t="s">
        <v>15</v>
      </c>
      <c r="H17" s="12" t="s">
        <v>1046</v>
      </c>
      <c r="I17" s="6" t="s">
        <v>1</v>
      </c>
      <c r="J17" s="16">
        <v>16738154</v>
      </c>
      <c r="K17" s="8" t="s">
        <v>1053</v>
      </c>
      <c r="L17" s="8">
        <v>776.96</v>
      </c>
      <c r="M17" s="8">
        <v>0</v>
      </c>
      <c r="N17" s="8">
        <v>83.7</v>
      </c>
      <c r="O17" s="8"/>
      <c r="P17" s="8"/>
      <c r="Q17" s="8">
        <v>4054</v>
      </c>
      <c r="R17" s="8">
        <v>400</v>
      </c>
      <c r="S17" s="8">
        <v>300</v>
      </c>
      <c r="T17" s="8">
        <v>300</v>
      </c>
      <c r="U17" s="8">
        <f t="shared" si="2"/>
        <v>776.96</v>
      </c>
      <c r="V17" s="8">
        <f t="shared" si="3"/>
        <v>83.7</v>
      </c>
      <c r="W17" s="8">
        <f t="shared" si="4"/>
        <v>0</v>
      </c>
      <c r="X17" s="8">
        <f t="shared" si="5"/>
        <v>4054</v>
      </c>
      <c r="Y17" s="8">
        <f t="shared" si="13"/>
        <v>4914.66</v>
      </c>
      <c r="Z17" s="8">
        <f t="shared" si="6"/>
        <v>9323.52</v>
      </c>
      <c r="AA17" s="8">
        <f t="shared" si="7"/>
        <v>1004.4000000000001</v>
      </c>
      <c r="AB17" s="8">
        <f t="shared" si="14"/>
        <v>0</v>
      </c>
      <c r="AC17" s="8">
        <f t="shared" si="8"/>
        <v>48648</v>
      </c>
      <c r="AD17" s="8">
        <f t="shared" si="9"/>
        <v>58975.92</v>
      </c>
      <c r="AE17" s="8">
        <f t="shared" si="10"/>
        <v>400</v>
      </c>
      <c r="AF17" s="8">
        <f t="shared" si="11"/>
        <v>600</v>
      </c>
      <c r="AG17" s="8"/>
      <c r="AH17" s="8">
        <f t="shared" si="12"/>
        <v>59975.92</v>
      </c>
    </row>
    <row r="18" spans="1:34" x14ac:dyDescent="0.2">
      <c r="A18" s="6"/>
      <c r="B18" s="7" t="s">
        <v>422</v>
      </c>
      <c r="C18" s="7" t="s">
        <v>428</v>
      </c>
      <c r="D18" s="6" t="s">
        <v>285</v>
      </c>
      <c r="E18" s="6" t="s">
        <v>398</v>
      </c>
      <c r="F18" s="6" t="s">
        <v>399</v>
      </c>
      <c r="G18" s="6" t="s">
        <v>4</v>
      </c>
      <c r="H18" s="12" t="s">
        <v>1046</v>
      </c>
      <c r="I18" s="6" t="s">
        <v>3</v>
      </c>
      <c r="J18" s="6" t="s">
        <v>429</v>
      </c>
      <c r="K18" s="8" t="s">
        <v>430</v>
      </c>
      <c r="L18" s="8">
        <v>815.82</v>
      </c>
      <c r="M18" s="8">
        <v>293.66000000000003</v>
      </c>
      <c r="N18" s="8">
        <v>83.7</v>
      </c>
      <c r="O18" s="8"/>
      <c r="P18" s="8"/>
      <c r="Q18" s="8">
        <v>5094</v>
      </c>
      <c r="R18" s="8">
        <v>400</v>
      </c>
      <c r="S18" s="8">
        <v>300</v>
      </c>
      <c r="T18" s="8">
        <v>300</v>
      </c>
      <c r="U18" s="8">
        <f t="shared" si="2"/>
        <v>1109.48</v>
      </c>
      <c r="V18" s="8">
        <f t="shared" si="3"/>
        <v>83.7</v>
      </c>
      <c r="W18" s="8">
        <f t="shared" si="4"/>
        <v>0</v>
      </c>
      <c r="X18" s="8">
        <f t="shared" si="5"/>
        <v>5094</v>
      </c>
      <c r="Y18" s="8">
        <f t="shared" si="13"/>
        <v>6287.18</v>
      </c>
      <c r="Z18" s="8">
        <f t="shared" si="6"/>
        <v>13313.76</v>
      </c>
      <c r="AA18" s="8">
        <f t="shared" si="7"/>
        <v>1004.4000000000001</v>
      </c>
      <c r="AB18" s="8">
        <f t="shared" si="14"/>
        <v>0</v>
      </c>
      <c r="AC18" s="8">
        <f t="shared" si="8"/>
        <v>61128</v>
      </c>
      <c r="AD18" s="8">
        <f t="shared" si="9"/>
        <v>75446.16</v>
      </c>
      <c r="AE18" s="8">
        <f t="shared" si="10"/>
        <v>400</v>
      </c>
      <c r="AF18" s="8">
        <f t="shared" si="11"/>
        <v>600</v>
      </c>
      <c r="AG18" s="8"/>
      <c r="AH18" s="8">
        <f t="shared" si="12"/>
        <v>76446.16</v>
      </c>
    </row>
    <row r="19" spans="1:34" s="35" customFormat="1" x14ac:dyDescent="0.2">
      <c r="A19" s="31" t="s">
        <v>431</v>
      </c>
      <c r="B19" s="32"/>
      <c r="C19" s="31"/>
      <c r="D19" s="31"/>
      <c r="E19" s="31"/>
      <c r="F19" s="31"/>
      <c r="G19" s="31"/>
      <c r="H19" s="33"/>
      <c r="I19" s="31"/>
      <c r="J19" s="31"/>
      <c r="K19" s="34"/>
      <c r="L19" s="34">
        <f>+L20</f>
        <v>776.96</v>
      </c>
      <c r="M19" s="34">
        <f t="shared" ref="M19:AH19" si="15">+M20</f>
        <v>233.88</v>
      </c>
      <c r="N19" s="34">
        <f t="shared" si="15"/>
        <v>83.7</v>
      </c>
      <c r="O19" s="34">
        <f t="shared" si="15"/>
        <v>0</v>
      </c>
      <c r="P19" s="34">
        <f>+P20</f>
        <v>0</v>
      </c>
      <c r="Q19" s="34">
        <f>+Q20</f>
        <v>4054</v>
      </c>
      <c r="R19" s="34">
        <f t="shared" si="15"/>
        <v>400</v>
      </c>
      <c r="S19" s="34">
        <f t="shared" si="15"/>
        <v>300</v>
      </c>
      <c r="T19" s="34">
        <f t="shared" si="15"/>
        <v>300</v>
      </c>
      <c r="U19" s="34">
        <f t="shared" si="15"/>
        <v>1010.84</v>
      </c>
      <c r="V19" s="34">
        <f t="shared" si="15"/>
        <v>83.7</v>
      </c>
      <c r="W19" s="34">
        <f>+W20</f>
        <v>0</v>
      </c>
      <c r="X19" s="34">
        <f>+X20</f>
        <v>4054</v>
      </c>
      <c r="Y19" s="34">
        <f t="shared" si="15"/>
        <v>5148.54</v>
      </c>
      <c r="Z19" s="34">
        <f t="shared" si="15"/>
        <v>12130.08</v>
      </c>
      <c r="AA19" s="34">
        <f t="shared" si="15"/>
        <v>1004.4000000000001</v>
      </c>
      <c r="AB19" s="34">
        <f t="shared" si="15"/>
        <v>0</v>
      </c>
      <c r="AC19" s="34">
        <f t="shared" si="15"/>
        <v>48648</v>
      </c>
      <c r="AD19" s="34">
        <f t="shared" si="15"/>
        <v>61782.48</v>
      </c>
      <c r="AE19" s="34">
        <f t="shared" si="15"/>
        <v>400</v>
      </c>
      <c r="AF19" s="34">
        <f t="shared" si="15"/>
        <v>600</v>
      </c>
      <c r="AG19" s="34">
        <f t="shared" si="15"/>
        <v>0</v>
      </c>
      <c r="AH19" s="34">
        <f t="shared" si="15"/>
        <v>62782.48</v>
      </c>
    </row>
    <row r="20" spans="1:34" x14ac:dyDescent="0.2">
      <c r="A20" s="6"/>
      <c r="B20" s="7" t="s">
        <v>415</v>
      </c>
      <c r="C20" s="7" t="s">
        <v>432</v>
      </c>
      <c r="D20" s="6" t="s">
        <v>292</v>
      </c>
      <c r="E20" s="6" t="s">
        <v>398</v>
      </c>
      <c r="F20" s="6" t="s">
        <v>399</v>
      </c>
      <c r="G20" s="6" t="s">
        <v>433</v>
      </c>
      <c r="H20" s="12" t="s">
        <v>1046</v>
      </c>
      <c r="I20" s="6" t="s">
        <v>1</v>
      </c>
      <c r="J20" s="6" t="s">
        <v>434</v>
      </c>
      <c r="K20" s="8" t="s">
        <v>435</v>
      </c>
      <c r="L20" s="8">
        <v>776.96</v>
      </c>
      <c r="M20" s="8">
        <v>233.88</v>
      </c>
      <c r="N20" s="8">
        <v>83.7</v>
      </c>
      <c r="O20" s="8"/>
      <c r="P20" s="8">
        <v>0</v>
      </c>
      <c r="Q20" s="8">
        <v>4054</v>
      </c>
      <c r="R20" s="8">
        <v>400</v>
      </c>
      <c r="S20" s="8">
        <v>300</v>
      </c>
      <c r="T20" s="8">
        <v>300</v>
      </c>
      <c r="U20" s="8">
        <f t="shared" si="2"/>
        <v>1010.84</v>
      </c>
      <c r="V20" s="8">
        <f>SUM(N20)</f>
        <v>83.7</v>
      </c>
      <c r="W20" s="8">
        <f t="shared" si="4"/>
        <v>0</v>
      </c>
      <c r="X20" s="8">
        <f t="shared" si="5"/>
        <v>4054</v>
      </c>
      <c r="Y20" s="8">
        <f t="shared" si="13"/>
        <v>5148.54</v>
      </c>
      <c r="Z20" s="8">
        <f t="shared" si="6"/>
        <v>12130.08</v>
      </c>
      <c r="AA20" s="8">
        <f>+V20*12</f>
        <v>1004.4000000000001</v>
      </c>
      <c r="AB20" s="8">
        <f t="shared" si="14"/>
        <v>0</v>
      </c>
      <c r="AC20" s="8">
        <f t="shared" si="8"/>
        <v>48648</v>
      </c>
      <c r="AD20" s="8">
        <f t="shared" si="9"/>
        <v>61782.48</v>
      </c>
      <c r="AE20" s="8">
        <f>SUM(R20)</f>
        <v>400</v>
      </c>
      <c r="AF20" s="8">
        <f>SUM(S20:T20)</f>
        <v>600</v>
      </c>
      <c r="AG20" s="8"/>
      <c r="AH20" s="8">
        <f t="shared" si="12"/>
        <v>62782.48</v>
      </c>
    </row>
    <row r="21" spans="1:34" s="35" customFormat="1" x14ac:dyDescent="0.2">
      <c r="A21" s="31" t="s">
        <v>436</v>
      </c>
      <c r="B21" s="32"/>
      <c r="C21" s="31"/>
      <c r="D21" s="31"/>
      <c r="E21" s="31"/>
      <c r="F21" s="31"/>
      <c r="G21" s="31"/>
      <c r="H21" s="33"/>
      <c r="I21" s="31"/>
      <c r="J21" s="31"/>
      <c r="K21" s="34"/>
      <c r="L21" s="34">
        <f>+L22+L23+L24</f>
        <v>2271.94</v>
      </c>
      <c r="M21" s="34">
        <f t="shared" ref="M21:AH21" si="16">+M22+M23+M24</f>
        <v>207.18</v>
      </c>
      <c r="N21" s="34">
        <f t="shared" si="16"/>
        <v>251.10000000000002</v>
      </c>
      <c r="O21" s="34">
        <f t="shared" si="16"/>
        <v>0</v>
      </c>
      <c r="P21" s="34">
        <f>+P22+P23+P24</f>
        <v>3370.54</v>
      </c>
      <c r="Q21" s="34">
        <f>+Q22+Q23+Q24</f>
        <v>8282</v>
      </c>
      <c r="R21" s="34">
        <f t="shared" si="16"/>
        <v>1200</v>
      </c>
      <c r="S21" s="34">
        <f t="shared" si="16"/>
        <v>900</v>
      </c>
      <c r="T21" s="34">
        <f t="shared" si="16"/>
        <v>900</v>
      </c>
      <c r="U21" s="34">
        <f t="shared" si="16"/>
        <v>2479.12</v>
      </c>
      <c r="V21" s="34">
        <f t="shared" si="16"/>
        <v>251.10000000000002</v>
      </c>
      <c r="W21" s="34">
        <f>+W22+W23+W24</f>
        <v>3370.54</v>
      </c>
      <c r="X21" s="34">
        <f>+X22+X23+X24</f>
        <v>8282</v>
      </c>
      <c r="Y21" s="34">
        <f t="shared" si="16"/>
        <v>14382.76</v>
      </c>
      <c r="Z21" s="34">
        <f t="shared" si="16"/>
        <v>29749.439999999999</v>
      </c>
      <c r="AA21" s="34">
        <f t="shared" si="16"/>
        <v>3013.2000000000003</v>
      </c>
      <c r="AB21" s="34">
        <f t="shared" si="16"/>
        <v>40446.479999999996</v>
      </c>
      <c r="AC21" s="34">
        <f t="shared" si="16"/>
        <v>99384</v>
      </c>
      <c r="AD21" s="34">
        <f t="shared" si="16"/>
        <v>172593.12</v>
      </c>
      <c r="AE21" s="34">
        <f t="shared" si="16"/>
        <v>1200</v>
      </c>
      <c r="AF21" s="34">
        <f t="shared" si="16"/>
        <v>1800</v>
      </c>
      <c r="AG21" s="34">
        <f t="shared" si="16"/>
        <v>0</v>
      </c>
      <c r="AH21" s="34">
        <f t="shared" si="16"/>
        <v>175593.12</v>
      </c>
    </row>
    <row r="22" spans="1:34" x14ac:dyDescent="0.2">
      <c r="A22" s="6"/>
      <c r="B22" s="7" t="s">
        <v>461</v>
      </c>
      <c r="C22" s="7" t="s">
        <v>437</v>
      </c>
      <c r="D22" s="6" t="s">
        <v>269</v>
      </c>
      <c r="E22" s="6" t="s">
        <v>398</v>
      </c>
      <c r="F22" s="6" t="s">
        <v>438</v>
      </c>
      <c r="G22" s="6" t="s">
        <v>21</v>
      </c>
      <c r="H22" s="12" t="s">
        <v>1049</v>
      </c>
      <c r="I22" s="6" t="s">
        <v>20</v>
      </c>
      <c r="J22" s="6" t="s">
        <v>439</v>
      </c>
      <c r="K22" s="8" t="s">
        <v>440</v>
      </c>
      <c r="L22" s="8">
        <v>698.59</v>
      </c>
      <c r="M22" s="8">
        <v>207.18</v>
      </c>
      <c r="N22" s="8">
        <v>83.7</v>
      </c>
      <c r="O22" s="8"/>
      <c r="P22" s="8">
        <v>3370.54</v>
      </c>
      <c r="Q22" s="8"/>
      <c r="R22" s="8">
        <v>400</v>
      </c>
      <c r="S22" s="8">
        <v>300</v>
      </c>
      <c r="T22" s="8">
        <v>300</v>
      </c>
      <c r="U22" s="8">
        <f t="shared" si="2"/>
        <v>905.77</v>
      </c>
      <c r="V22" s="8">
        <f>SUM(N22)</f>
        <v>83.7</v>
      </c>
      <c r="W22" s="8">
        <f t="shared" si="4"/>
        <v>3370.54</v>
      </c>
      <c r="X22" s="8">
        <f t="shared" si="5"/>
        <v>0</v>
      </c>
      <c r="Y22" s="8">
        <f t="shared" si="13"/>
        <v>4360.01</v>
      </c>
      <c r="Z22" s="8">
        <f t="shared" si="6"/>
        <v>10869.24</v>
      </c>
      <c r="AA22" s="8">
        <f t="shared" ref="AA22:AA24" si="17">+V22*12</f>
        <v>1004.4000000000001</v>
      </c>
      <c r="AB22" s="8">
        <f t="shared" si="14"/>
        <v>40446.479999999996</v>
      </c>
      <c r="AC22" s="8">
        <f t="shared" si="8"/>
        <v>0</v>
      </c>
      <c r="AD22" s="8">
        <f t="shared" si="9"/>
        <v>52320.119999999995</v>
      </c>
      <c r="AE22" s="8">
        <f>SUM(R22)</f>
        <v>400</v>
      </c>
      <c r="AF22" s="8">
        <f>SUM(S22:T22)</f>
        <v>600</v>
      </c>
      <c r="AG22" s="8"/>
      <c r="AH22" s="8">
        <f t="shared" si="12"/>
        <v>53320.119999999995</v>
      </c>
    </row>
    <row r="23" spans="1:34" x14ac:dyDescent="0.2">
      <c r="A23" s="9"/>
      <c r="B23" s="7" t="s">
        <v>451</v>
      </c>
      <c r="C23" s="7" t="s">
        <v>441</v>
      </c>
      <c r="D23" s="6" t="s">
        <v>286</v>
      </c>
      <c r="E23" s="6" t="s">
        <v>398</v>
      </c>
      <c r="F23" s="6" t="s">
        <v>399</v>
      </c>
      <c r="G23" s="6" t="s">
        <v>19</v>
      </c>
      <c r="H23" s="12" t="s">
        <v>1046</v>
      </c>
      <c r="I23" s="6" t="s">
        <v>18</v>
      </c>
      <c r="J23" s="6" t="s">
        <v>442</v>
      </c>
      <c r="K23" s="8" t="s">
        <v>443</v>
      </c>
      <c r="L23" s="10">
        <v>796.39</v>
      </c>
      <c r="M23" s="10">
        <v>0</v>
      </c>
      <c r="N23" s="10">
        <v>83.7</v>
      </c>
      <c r="O23" s="10"/>
      <c r="P23" s="10"/>
      <c r="Q23" s="10">
        <v>4228</v>
      </c>
      <c r="R23" s="10">
        <v>400</v>
      </c>
      <c r="S23" s="10">
        <v>300</v>
      </c>
      <c r="T23" s="10">
        <v>300</v>
      </c>
      <c r="U23" s="8">
        <f t="shared" si="2"/>
        <v>796.39</v>
      </c>
      <c r="V23" s="8">
        <f>SUM(N23)</f>
        <v>83.7</v>
      </c>
      <c r="W23" s="8">
        <f t="shared" si="4"/>
        <v>0</v>
      </c>
      <c r="X23" s="8">
        <f t="shared" si="5"/>
        <v>4228</v>
      </c>
      <c r="Y23" s="8">
        <f t="shared" si="13"/>
        <v>5108.09</v>
      </c>
      <c r="Z23" s="8">
        <f t="shared" si="6"/>
        <v>9556.68</v>
      </c>
      <c r="AA23" s="8">
        <f t="shared" si="17"/>
        <v>1004.4000000000001</v>
      </c>
      <c r="AB23" s="8">
        <f t="shared" si="14"/>
        <v>0</v>
      </c>
      <c r="AC23" s="8">
        <f t="shared" si="8"/>
        <v>50736</v>
      </c>
      <c r="AD23" s="8">
        <f t="shared" si="9"/>
        <v>61297.08</v>
      </c>
      <c r="AE23" s="8">
        <f>SUM(R23)</f>
        <v>400</v>
      </c>
      <c r="AF23" s="8">
        <f>SUM(S23:T23)</f>
        <v>600</v>
      </c>
      <c r="AG23" s="8"/>
      <c r="AH23" s="8">
        <f t="shared" si="12"/>
        <v>62297.08</v>
      </c>
    </row>
    <row r="24" spans="1:34" x14ac:dyDescent="0.2">
      <c r="A24" s="6"/>
      <c r="B24" s="7" t="s">
        <v>952</v>
      </c>
      <c r="C24" s="7" t="s">
        <v>444</v>
      </c>
      <c r="D24" s="6" t="s">
        <v>296</v>
      </c>
      <c r="E24" s="6" t="s">
        <v>398</v>
      </c>
      <c r="F24" s="6" t="s">
        <v>399</v>
      </c>
      <c r="G24" s="6" t="s">
        <v>56</v>
      </c>
      <c r="H24" s="12" t="s">
        <v>1050</v>
      </c>
      <c r="I24" s="6" t="s">
        <v>1</v>
      </c>
      <c r="J24" s="6" t="s">
        <v>445</v>
      </c>
      <c r="K24" s="8" t="s">
        <v>446</v>
      </c>
      <c r="L24" s="8">
        <v>776.96</v>
      </c>
      <c r="M24" s="8">
        <v>0</v>
      </c>
      <c r="N24" s="8">
        <v>83.7</v>
      </c>
      <c r="O24" s="8"/>
      <c r="P24" s="8"/>
      <c r="Q24" s="8">
        <v>4054</v>
      </c>
      <c r="R24" s="8">
        <v>400</v>
      </c>
      <c r="S24" s="8">
        <v>300</v>
      </c>
      <c r="T24" s="8">
        <v>300</v>
      </c>
      <c r="U24" s="8">
        <f t="shared" si="2"/>
        <v>776.96</v>
      </c>
      <c r="V24" s="8">
        <f>SUM(N24)</f>
        <v>83.7</v>
      </c>
      <c r="W24" s="8">
        <f t="shared" si="4"/>
        <v>0</v>
      </c>
      <c r="X24" s="8">
        <f t="shared" si="5"/>
        <v>4054</v>
      </c>
      <c r="Y24" s="8">
        <f t="shared" si="13"/>
        <v>4914.66</v>
      </c>
      <c r="Z24" s="8">
        <f t="shared" si="6"/>
        <v>9323.52</v>
      </c>
      <c r="AA24" s="8">
        <f t="shared" si="17"/>
        <v>1004.4000000000001</v>
      </c>
      <c r="AB24" s="8">
        <f t="shared" si="14"/>
        <v>0</v>
      </c>
      <c r="AC24" s="8">
        <f t="shared" si="8"/>
        <v>48648</v>
      </c>
      <c r="AD24" s="8">
        <f t="shared" si="9"/>
        <v>58975.92</v>
      </c>
      <c r="AE24" s="8">
        <f>SUM(R24)</f>
        <v>400</v>
      </c>
      <c r="AF24" s="8">
        <f>SUM(S24:T24)</f>
        <v>600</v>
      </c>
      <c r="AG24" s="8"/>
      <c r="AH24" s="8">
        <f t="shared" si="12"/>
        <v>59975.92</v>
      </c>
    </row>
    <row r="25" spans="1:34" s="35" customFormat="1" x14ac:dyDescent="0.2">
      <c r="A25" s="31" t="s">
        <v>447</v>
      </c>
      <c r="B25" s="32"/>
      <c r="C25" s="31"/>
      <c r="D25" s="31"/>
      <c r="E25" s="31"/>
      <c r="F25" s="31"/>
      <c r="G25" s="31"/>
      <c r="H25" s="33"/>
      <c r="I25" s="31"/>
      <c r="J25" s="31"/>
      <c r="K25" s="34"/>
      <c r="L25" s="34">
        <f>+L26+L27+L28</f>
        <v>2124.2600000000002</v>
      </c>
      <c r="M25" s="34">
        <f t="shared" ref="M25:AH25" si="18">+M26+M27+M28</f>
        <v>305.42</v>
      </c>
      <c r="N25" s="34">
        <f t="shared" si="18"/>
        <v>251.10000000000002</v>
      </c>
      <c r="O25" s="34">
        <f t="shared" si="18"/>
        <v>0</v>
      </c>
      <c r="P25" s="34">
        <f>+P26+P27+P28</f>
        <v>3370.54</v>
      </c>
      <c r="Q25" s="34">
        <f>+Q26+Q27+Q28</f>
        <v>6533</v>
      </c>
      <c r="R25" s="34">
        <f t="shared" si="18"/>
        <v>1200</v>
      </c>
      <c r="S25" s="34">
        <f t="shared" si="18"/>
        <v>900</v>
      </c>
      <c r="T25" s="34">
        <f t="shared" si="18"/>
        <v>900</v>
      </c>
      <c r="U25" s="34">
        <f t="shared" si="18"/>
        <v>2429.6799999999998</v>
      </c>
      <c r="V25" s="34">
        <f t="shared" si="18"/>
        <v>251.10000000000002</v>
      </c>
      <c r="W25" s="34">
        <f>+W26+W27+W28</f>
        <v>3370.54</v>
      </c>
      <c r="X25" s="34">
        <f>+X26+X27+X28</f>
        <v>6533</v>
      </c>
      <c r="Y25" s="34">
        <f t="shared" si="18"/>
        <v>12584.32</v>
      </c>
      <c r="Z25" s="34">
        <f t="shared" si="18"/>
        <v>29156.159999999996</v>
      </c>
      <c r="AA25" s="34">
        <f t="shared" si="18"/>
        <v>3013.2000000000003</v>
      </c>
      <c r="AB25" s="34">
        <f t="shared" si="18"/>
        <v>40446.479999999996</v>
      </c>
      <c r="AC25" s="34">
        <f t="shared" si="18"/>
        <v>78396</v>
      </c>
      <c r="AD25" s="34">
        <f t="shared" si="18"/>
        <v>151011.84</v>
      </c>
      <c r="AE25" s="34">
        <f t="shared" si="18"/>
        <v>1200</v>
      </c>
      <c r="AF25" s="34">
        <f t="shared" si="18"/>
        <v>1800</v>
      </c>
      <c r="AG25" s="34">
        <f t="shared" si="18"/>
        <v>0</v>
      </c>
      <c r="AH25" s="34">
        <f t="shared" si="18"/>
        <v>154011.84</v>
      </c>
    </row>
    <row r="26" spans="1:34" x14ac:dyDescent="0.2">
      <c r="A26" s="6"/>
      <c r="B26" s="7" t="s">
        <v>417</v>
      </c>
      <c r="C26" s="7" t="s">
        <v>448</v>
      </c>
      <c r="D26" s="6" t="s">
        <v>205</v>
      </c>
      <c r="E26" s="6" t="s">
        <v>398</v>
      </c>
      <c r="F26" s="6" t="s">
        <v>438</v>
      </c>
      <c r="G26" s="6" t="s">
        <v>12</v>
      </c>
      <c r="H26" s="12" t="s">
        <v>1049</v>
      </c>
      <c r="I26" s="6" t="s">
        <v>10</v>
      </c>
      <c r="J26" s="6" t="s">
        <v>449</v>
      </c>
      <c r="K26" s="8" t="s">
        <v>450</v>
      </c>
      <c r="L26" s="8">
        <v>673.65</v>
      </c>
      <c r="M26" s="8">
        <v>71.540000000000006</v>
      </c>
      <c r="N26" s="8">
        <v>83.7</v>
      </c>
      <c r="O26" s="8"/>
      <c r="P26" s="8">
        <v>3370.54</v>
      </c>
      <c r="Q26" s="8"/>
      <c r="R26" s="8">
        <v>400</v>
      </c>
      <c r="S26" s="8">
        <v>300</v>
      </c>
      <c r="T26" s="8">
        <v>300</v>
      </c>
      <c r="U26" s="8">
        <f t="shared" si="2"/>
        <v>745.18999999999994</v>
      </c>
      <c r="V26" s="8">
        <f>SUM(N26)</f>
        <v>83.7</v>
      </c>
      <c r="W26" s="8">
        <f t="shared" si="4"/>
        <v>3370.54</v>
      </c>
      <c r="X26" s="8">
        <f t="shared" si="5"/>
        <v>0</v>
      </c>
      <c r="Y26" s="8">
        <f t="shared" si="13"/>
        <v>4199.4299999999994</v>
      </c>
      <c r="Z26" s="8">
        <f t="shared" si="6"/>
        <v>8942.2799999999988</v>
      </c>
      <c r="AA26" s="8">
        <f t="shared" ref="AA26:AA28" si="19">+V26*12</f>
        <v>1004.4000000000001</v>
      </c>
      <c r="AB26" s="8">
        <f t="shared" si="14"/>
        <v>40446.479999999996</v>
      </c>
      <c r="AC26" s="8">
        <f t="shared" si="8"/>
        <v>0</v>
      </c>
      <c r="AD26" s="8">
        <f t="shared" si="9"/>
        <v>50393.159999999996</v>
      </c>
      <c r="AE26" s="8">
        <f>SUM(R26)</f>
        <v>400</v>
      </c>
      <c r="AF26" s="8">
        <f>SUM(S26:T26)</f>
        <v>600</v>
      </c>
      <c r="AG26" s="8"/>
      <c r="AH26" s="8">
        <f t="shared" si="12"/>
        <v>51393.159999999996</v>
      </c>
    </row>
    <row r="27" spans="1:34" x14ac:dyDescent="0.2">
      <c r="A27" s="9"/>
      <c r="B27" s="7" t="s">
        <v>948</v>
      </c>
      <c r="C27" s="7" t="s">
        <v>452</v>
      </c>
      <c r="D27" s="6" t="s">
        <v>453</v>
      </c>
      <c r="E27" s="6" t="s">
        <v>398</v>
      </c>
      <c r="F27" s="6" t="s">
        <v>438</v>
      </c>
      <c r="G27" s="6" t="s">
        <v>11</v>
      </c>
      <c r="H27" s="12" t="s">
        <v>1049</v>
      </c>
      <c r="I27" s="6" t="s">
        <v>10</v>
      </c>
      <c r="J27" s="6"/>
      <c r="K27" s="8"/>
      <c r="L27" s="10">
        <v>673.65</v>
      </c>
      <c r="M27" s="10">
        <v>0</v>
      </c>
      <c r="N27" s="10">
        <v>83.7</v>
      </c>
      <c r="O27" s="10"/>
      <c r="P27" s="10"/>
      <c r="Q27" s="10">
        <v>2479</v>
      </c>
      <c r="R27" s="10">
        <v>400</v>
      </c>
      <c r="S27" s="10">
        <v>300</v>
      </c>
      <c r="T27" s="10">
        <v>300</v>
      </c>
      <c r="U27" s="8">
        <f t="shared" si="2"/>
        <v>673.65</v>
      </c>
      <c r="V27" s="8">
        <f>SUM(N27)</f>
        <v>83.7</v>
      </c>
      <c r="W27" s="8">
        <f t="shared" si="4"/>
        <v>0</v>
      </c>
      <c r="X27" s="8">
        <f t="shared" si="5"/>
        <v>2479</v>
      </c>
      <c r="Y27" s="8">
        <f t="shared" si="13"/>
        <v>3236.35</v>
      </c>
      <c r="Z27" s="8">
        <f t="shared" si="6"/>
        <v>8083.7999999999993</v>
      </c>
      <c r="AA27" s="8">
        <f t="shared" si="19"/>
        <v>1004.4000000000001</v>
      </c>
      <c r="AB27" s="8">
        <f t="shared" si="14"/>
        <v>0</v>
      </c>
      <c r="AC27" s="8">
        <f t="shared" si="8"/>
        <v>29748</v>
      </c>
      <c r="AD27" s="8">
        <f t="shared" si="9"/>
        <v>38836.199999999997</v>
      </c>
      <c r="AE27" s="8">
        <f>SUM(R27)</f>
        <v>400</v>
      </c>
      <c r="AF27" s="8">
        <f>SUM(S27:T27)</f>
        <v>600</v>
      </c>
      <c r="AG27" s="8"/>
      <c r="AH27" s="8">
        <f t="shared" si="12"/>
        <v>39836.199999999997</v>
      </c>
    </row>
    <row r="28" spans="1:34" x14ac:dyDescent="0.2">
      <c r="A28" s="6"/>
      <c r="B28" s="7" t="s">
        <v>947</v>
      </c>
      <c r="C28" s="7" t="s">
        <v>454</v>
      </c>
      <c r="D28" s="6" t="s">
        <v>279</v>
      </c>
      <c r="E28" s="6" t="s">
        <v>398</v>
      </c>
      <c r="F28" s="6" t="s">
        <v>399</v>
      </c>
      <c r="G28" s="6" t="s">
        <v>67</v>
      </c>
      <c r="H28" s="12" t="s">
        <v>1046</v>
      </c>
      <c r="I28" s="6" t="s">
        <v>1</v>
      </c>
      <c r="J28" s="6" t="s">
        <v>455</v>
      </c>
      <c r="K28" s="8" t="s">
        <v>456</v>
      </c>
      <c r="L28" s="8">
        <v>776.96</v>
      </c>
      <c r="M28" s="8">
        <v>233.88</v>
      </c>
      <c r="N28" s="8">
        <v>83.7</v>
      </c>
      <c r="O28" s="8"/>
      <c r="P28" s="8"/>
      <c r="Q28" s="8">
        <v>4054</v>
      </c>
      <c r="R28" s="8">
        <v>400</v>
      </c>
      <c r="S28" s="8">
        <v>300</v>
      </c>
      <c r="T28" s="8">
        <v>300</v>
      </c>
      <c r="U28" s="8">
        <f t="shared" si="2"/>
        <v>1010.84</v>
      </c>
      <c r="V28" s="8">
        <f>SUM(N28)</f>
        <v>83.7</v>
      </c>
      <c r="W28" s="8">
        <f t="shared" si="4"/>
        <v>0</v>
      </c>
      <c r="X28" s="8">
        <f t="shared" si="5"/>
        <v>4054</v>
      </c>
      <c r="Y28" s="8">
        <f t="shared" si="13"/>
        <v>5148.54</v>
      </c>
      <c r="Z28" s="8">
        <f t="shared" si="6"/>
        <v>12130.08</v>
      </c>
      <c r="AA28" s="8">
        <f t="shared" si="19"/>
        <v>1004.4000000000001</v>
      </c>
      <c r="AB28" s="8">
        <f t="shared" si="14"/>
        <v>0</v>
      </c>
      <c r="AC28" s="8">
        <f t="shared" si="8"/>
        <v>48648</v>
      </c>
      <c r="AD28" s="8">
        <f t="shared" si="9"/>
        <v>61782.48</v>
      </c>
      <c r="AE28" s="8">
        <f>SUM(R28)</f>
        <v>400</v>
      </c>
      <c r="AF28" s="8">
        <f>SUM(S28:T28)</f>
        <v>600</v>
      </c>
      <c r="AG28" s="8"/>
      <c r="AH28" s="8">
        <f t="shared" si="12"/>
        <v>62782.48</v>
      </c>
    </row>
    <row r="29" spans="1:34" s="35" customFormat="1" x14ac:dyDescent="0.2">
      <c r="A29" s="31" t="s">
        <v>457</v>
      </c>
      <c r="B29" s="32"/>
      <c r="C29" s="31"/>
      <c r="D29" s="31"/>
      <c r="E29" s="31"/>
      <c r="F29" s="31"/>
      <c r="G29" s="31"/>
      <c r="H29" s="33"/>
      <c r="I29" s="31"/>
      <c r="J29" s="31"/>
      <c r="K29" s="34"/>
      <c r="L29" s="34">
        <f>+L30+L31+L32</f>
        <v>2179.41</v>
      </c>
      <c r="M29" s="34">
        <f t="shared" ref="M29:AH29" si="20">+M30+M31+M32</f>
        <v>658.56</v>
      </c>
      <c r="N29" s="34">
        <f t="shared" si="20"/>
        <v>251.10000000000002</v>
      </c>
      <c r="O29" s="34">
        <f t="shared" si="20"/>
        <v>0</v>
      </c>
      <c r="P29" s="34">
        <f>+P30+P31+P32</f>
        <v>2918.49</v>
      </c>
      <c r="Q29" s="34">
        <f>+Q30+Q31+Q32</f>
        <v>11890</v>
      </c>
      <c r="R29" s="34">
        <f t="shared" si="20"/>
        <v>1200</v>
      </c>
      <c r="S29" s="34">
        <f t="shared" si="20"/>
        <v>900</v>
      </c>
      <c r="T29" s="34">
        <f t="shared" si="20"/>
        <v>900</v>
      </c>
      <c r="U29" s="34">
        <f t="shared" si="20"/>
        <v>2837.9700000000003</v>
      </c>
      <c r="V29" s="34">
        <f t="shared" si="20"/>
        <v>251.10000000000002</v>
      </c>
      <c r="W29" s="34">
        <f>+W30+W31+W32</f>
        <v>2918.49</v>
      </c>
      <c r="X29" s="34">
        <f>+X30+X31+X32</f>
        <v>11890</v>
      </c>
      <c r="Y29" s="34">
        <f t="shared" si="20"/>
        <v>17897.560000000001</v>
      </c>
      <c r="Z29" s="34">
        <f t="shared" si="20"/>
        <v>34055.64</v>
      </c>
      <c r="AA29" s="34">
        <f t="shared" si="20"/>
        <v>3013.2000000000003</v>
      </c>
      <c r="AB29" s="34">
        <f t="shared" si="20"/>
        <v>35021.879999999997</v>
      </c>
      <c r="AC29" s="34">
        <f t="shared" si="20"/>
        <v>142680</v>
      </c>
      <c r="AD29" s="34">
        <f t="shared" si="20"/>
        <v>214770.72</v>
      </c>
      <c r="AE29" s="34">
        <f t="shared" si="20"/>
        <v>1200</v>
      </c>
      <c r="AF29" s="34">
        <f t="shared" si="20"/>
        <v>1800</v>
      </c>
      <c r="AG29" s="34">
        <f t="shared" si="20"/>
        <v>0</v>
      </c>
      <c r="AH29" s="34">
        <f t="shared" si="20"/>
        <v>217770.72</v>
      </c>
    </row>
    <row r="30" spans="1:34" x14ac:dyDescent="0.2">
      <c r="A30" s="9"/>
      <c r="B30" s="7" t="s">
        <v>432</v>
      </c>
      <c r="C30" s="7" t="s">
        <v>458</v>
      </c>
      <c r="D30" s="6" t="s">
        <v>266</v>
      </c>
      <c r="E30" s="6" t="s">
        <v>398</v>
      </c>
      <c r="F30" s="6" t="s">
        <v>405</v>
      </c>
      <c r="G30" s="6" t="s">
        <v>406</v>
      </c>
      <c r="H30" s="12" t="s">
        <v>1047</v>
      </c>
      <c r="I30" s="6" t="s">
        <v>6</v>
      </c>
      <c r="J30" s="6" t="s">
        <v>459</v>
      </c>
      <c r="K30" s="8" t="s">
        <v>460</v>
      </c>
      <c r="L30" s="10">
        <v>567.16999999999996</v>
      </c>
      <c r="M30" s="10">
        <v>0</v>
      </c>
      <c r="N30" s="10">
        <v>83.7</v>
      </c>
      <c r="O30" s="10"/>
      <c r="P30" s="10">
        <v>2918.49</v>
      </c>
      <c r="Q30" s="10"/>
      <c r="R30" s="10">
        <v>400</v>
      </c>
      <c r="S30" s="10">
        <v>300</v>
      </c>
      <c r="T30" s="10">
        <v>300</v>
      </c>
      <c r="U30" s="8">
        <f t="shared" si="2"/>
        <v>567.16999999999996</v>
      </c>
      <c r="V30" s="8">
        <f>SUM(N30)</f>
        <v>83.7</v>
      </c>
      <c r="W30" s="8">
        <f t="shared" si="4"/>
        <v>2918.49</v>
      </c>
      <c r="X30" s="8">
        <f t="shared" si="5"/>
        <v>0</v>
      </c>
      <c r="Y30" s="8">
        <f t="shared" si="13"/>
        <v>3569.3599999999997</v>
      </c>
      <c r="Z30" s="8">
        <f t="shared" si="6"/>
        <v>6806.0399999999991</v>
      </c>
      <c r="AA30" s="8">
        <f t="shared" ref="AA30:AA32" si="21">+V30*12</f>
        <v>1004.4000000000001</v>
      </c>
      <c r="AB30" s="8">
        <f t="shared" si="14"/>
        <v>35021.879999999997</v>
      </c>
      <c r="AC30" s="8">
        <f t="shared" si="8"/>
        <v>0</v>
      </c>
      <c r="AD30" s="8">
        <f t="shared" si="9"/>
        <v>42832.32</v>
      </c>
      <c r="AE30" s="8">
        <f>SUM(R30)</f>
        <v>400</v>
      </c>
      <c r="AF30" s="8">
        <f>SUM(S30:T30)</f>
        <v>600</v>
      </c>
      <c r="AG30" s="8"/>
      <c r="AH30" s="8">
        <f t="shared" si="12"/>
        <v>43832.32</v>
      </c>
    </row>
    <row r="31" spans="1:34" x14ac:dyDescent="0.2">
      <c r="A31" s="9"/>
      <c r="B31" s="7" t="s">
        <v>949</v>
      </c>
      <c r="C31" s="7" t="s">
        <v>461</v>
      </c>
      <c r="D31" s="6" t="s">
        <v>276</v>
      </c>
      <c r="E31" s="6" t="s">
        <v>398</v>
      </c>
      <c r="F31" s="6" t="s">
        <v>399</v>
      </c>
      <c r="G31" s="6" t="s">
        <v>14</v>
      </c>
      <c r="H31" s="12" t="s">
        <v>1048</v>
      </c>
      <c r="I31" s="6" t="s">
        <v>8</v>
      </c>
      <c r="J31" s="6" t="s">
        <v>462</v>
      </c>
      <c r="K31" s="8" t="s">
        <v>463</v>
      </c>
      <c r="L31" s="10">
        <v>835.28</v>
      </c>
      <c r="M31" s="10">
        <v>424.68</v>
      </c>
      <c r="N31" s="10">
        <v>83.7</v>
      </c>
      <c r="O31" s="10"/>
      <c r="P31" s="10"/>
      <c r="Q31" s="10">
        <v>7836</v>
      </c>
      <c r="R31" s="10">
        <v>400</v>
      </c>
      <c r="S31" s="10">
        <v>300</v>
      </c>
      <c r="T31" s="10">
        <v>300</v>
      </c>
      <c r="U31" s="8">
        <f t="shared" si="2"/>
        <v>1259.96</v>
      </c>
      <c r="V31" s="8">
        <f>SUM(N31)</f>
        <v>83.7</v>
      </c>
      <c r="W31" s="8">
        <f t="shared" si="4"/>
        <v>0</v>
      </c>
      <c r="X31" s="8">
        <f t="shared" si="5"/>
        <v>7836</v>
      </c>
      <c r="Y31" s="8">
        <f t="shared" si="13"/>
        <v>9179.66</v>
      </c>
      <c r="Z31" s="8">
        <f t="shared" si="6"/>
        <v>15119.52</v>
      </c>
      <c r="AA31" s="8">
        <f t="shared" si="21"/>
        <v>1004.4000000000001</v>
      </c>
      <c r="AB31" s="8">
        <f t="shared" si="14"/>
        <v>0</v>
      </c>
      <c r="AC31" s="8">
        <f t="shared" si="8"/>
        <v>94032</v>
      </c>
      <c r="AD31" s="8">
        <f t="shared" si="9"/>
        <v>110155.92</v>
      </c>
      <c r="AE31" s="8">
        <f>SUM(R31)</f>
        <v>400</v>
      </c>
      <c r="AF31" s="8">
        <f>SUM(S31:T31)</f>
        <v>600</v>
      </c>
      <c r="AG31" s="8"/>
      <c r="AH31" s="8">
        <f t="shared" si="12"/>
        <v>111155.92</v>
      </c>
    </row>
    <row r="32" spans="1:34" x14ac:dyDescent="0.2">
      <c r="A32" s="9"/>
      <c r="B32" s="7" t="s">
        <v>950</v>
      </c>
      <c r="C32" s="7" t="s">
        <v>464</v>
      </c>
      <c r="D32" s="6" t="s">
        <v>283</v>
      </c>
      <c r="E32" s="6" t="s">
        <v>398</v>
      </c>
      <c r="F32" s="6" t="s">
        <v>399</v>
      </c>
      <c r="G32" s="6" t="s">
        <v>15</v>
      </c>
      <c r="H32" s="12" t="s">
        <v>1046</v>
      </c>
      <c r="I32" s="6" t="s">
        <v>1</v>
      </c>
      <c r="J32" s="6" t="s">
        <v>465</v>
      </c>
      <c r="K32" s="8" t="s">
        <v>466</v>
      </c>
      <c r="L32" s="10">
        <v>776.96</v>
      </c>
      <c r="M32" s="10">
        <v>233.88</v>
      </c>
      <c r="N32" s="10">
        <v>83.7</v>
      </c>
      <c r="O32" s="10"/>
      <c r="P32" s="10"/>
      <c r="Q32" s="10">
        <v>4054</v>
      </c>
      <c r="R32" s="10">
        <v>400</v>
      </c>
      <c r="S32" s="10">
        <v>300</v>
      </c>
      <c r="T32" s="10">
        <v>300</v>
      </c>
      <c r="U32" s="8">
        <f t="shared" si="2"/>
        <v>1010.84</v>
      </c>
      <c r="V32" s="8">
        <f>SUM(N32)</f>
        <v>83.7</v>
      </c>
      <c r="W32" s="8">
        <f t="shared" si="4"/>
        <v>0</v>
      </c>
      <c r="X32" s="8">
        <f t="shared" si="5"/>
        <v>4054</v>
      </c>
      <c r="Y32" s="8">
        <f t="shared" si="13"/>
        <v>5148.54</v>
      </c>
      <c r="Z32" s="8">
        <f t="shared" si="6"/>
        <v>12130.08</v>
      </c>
      <c r="AA32" s="8">
        <f t="shared" si="21"/>
        <v>1004.4000000000001</v>
      </c>
      <c r="AB32" s="8">
        <f t="shared" si="14"/>
        <v>0</v>
      </c>
      <c r="AC32" s="8">
        <f t="shared" si="8"/>
        <v>48648</v>
      </c>
      <c r="AD32" s="8">
        <f t="shared" si="9"/>
        <v>61782.48</v>
      </c>
      <c r="AE32" s="8">
        <f>SUM(R32)</f>
        <v>400</v>
      </c>
      <c r="AF32" s="8">
        <f>SUM(S32:T32)</f>
        <v>600</v>
      </c>
      <c r="AG32" s="8"/>
      <c r="AH32" s="8">
        <f t="shared" si="12"/>
        <v>62782.48</v>
      </c>
    </row>
    <row r="33" spans="1:35" s="35" customFormat="1" x14ac:dyDescent="0.2">
      <c r="A33" s="31" t="s">
        <v>467</v>
      </c>
      <c r="B33" s="32"/>
      <c r="C33" s="31"/>
      <c r="D33" s="31"/>
      <c r="E33" s="31"/>
      <c r="F33" s="31"/>
      <c r="G33" s="31"/>
      <c r="H33" s="33"/>
      <c r="I33" s="31"/>
      <c r="J33" s="31"/>
      <c r="K33" s="34"/>
      <c r="L33" s="34">
        <f>+L34+L35</f>
        <v>1332.42</v>
      </c>
      <c r="M33" s="34">
        <f t="shared" ref="M33:AH33" si="22">+M34+M35</f>
        <v>0</v>
      </c>
      <c r="N33" s="34">
        <f t="shared" si="22"/>
        <v>167.4</v>
      </c>
      <c r="O33" s="34">
        <f t="shared" si="22"/>
        <v>0</v>
      </c>
      <c r="P33" s="34">
        <f>+P34+P35</f>
        <v>2918.49</v>
      </c>
      <c r="Q33" s="34">
        <f>+Q34+Q35</f>
        <v>3568</v>
      </c>
      <c r="R33" s="34">
        <f t="shared" si="22"/>
        <v>800</v>
      </c>
      <c r="S33" s="34">
        <f t="shared" si="22"/>
        <v>600</v>
      </c>
      <c r="T33" s="34">
        <f t="shared" si="22"/>
        <v>600</v>
      </c>
      <c r="U33" s="34">
        <f t="shared" si="22"/>
        <v>1332.42</v>
      </c>
      <c r="V33" s="34">
        <f t="shared" si="22"/>
        <v>167.4</v>
      </c>
      <c r="W33" s="34">
        <f>+W34+W35</f>
        <v>2918.49</v>
      </c>
      <c r="X33" s="34">
        <f>+X34+X35</f>
        <v>3568</v>
      </c>
      <c r="Y33" s="34">
        <f t="shared" si="22"/>
        <v>7986.3099999999995</v>
      </c>
      <c r="Z33" s="34">
        <f t="shared" si="22"/>
        <v>15989.04</v>
      </c>
      <c r="AA33" s="34">
        <f t="shared" si="22"/>
        <v>2008.8000000000002</v>
      </c>
      <c r="AB33" s="34">
        <f t="shared" si="22"/>
        <v>35021.879999999997</v>
      </c>
      <c r="AC33" s="34">
        <f t="shared" si="22"/>
        <v>42816</v>
      </c>
      <c r="AD33" s="34">
        <f t="shared" si="22"/>
        <v>95835.72</v>
      </c>
      <c r="AE33" s="34">
        <f t="shared" si="22"/>
        <v>800</v>
      </c>
      <c r="AF33" s="34">
        <f t="shared" si="22"/>
        <v>1200</v>
      </c>
      <c r="AG33" s="34">
        <f t="shared" si="22"/>
        <v>0</v>
      </c>
      <c r="AH33" s="34">
        <f t="shared" si="22"/>
        <v>97835.72</v>
      </c>
    </row>
    <row r="34" spans="1:35" x14ac:dyDescent="0.2">
      <c r="A34" s="6"/>
      <c r="B34" s="7" t="s">
        <v>951</v>
      </c>
      <c r="C34" s="7" t="s">
        <v>468</v>
      </c>
      <c r="D34" s="6" t="s">
        <v>231</v>
      </c>
      <c r="E34" s="6" t="s">
        <v>398</v>
      </c>
      <c r="F34" s="6" t="s">
        <v>399</v>
      </c>
      <c r="G34" s="6" t="s">
        <v>55</v>
      </c>
      <c r="H34" s="12" t="s">
        <v>1046</v>
      </c>
      <c r="I34" s="6" t="s">
        <v>16</v>
      </c>
      <c r="J34" s="6" t="s">
        <v>469</v>
      </c>
      <c r="K34" s="8" t="s">
        <v>470</v>
      </c>
      <c r="L34" s="8">
        <v>757.49</v>
      </c>
      <c r="M34" s="8">
        <v>0</v>
      </c>
      <c r="N34" s="8">
        <v>83.7</v>
      </c>
      <c r="O34" s="8"/>
      <c r="P34" s="8"/>
      <c r="Q34" s="8">
        <v>3568</v>
      </c>
      <c r="R34" s="8">
        <v>400</v>
      </c>
      <c r="S34" s="8">
        <v>300</v>
      </c>
      <c r="T34" s="8">
        <v>300</v>
      </c>
      <c r="U34" s="8">
        <f t="shared" si="2"/>
        <v>757.49</v>
      </c>
      <c r="V34" s="8">
        <f>SUM(N34)</f>
        <v>83.7</v>
      </c>
      <c r="W34" s="8">
        <f t="shared" si="4"/>
        <v>0</v>
      </c>
      <c r="X34" s="8">
        <f t="shared" si="5"/>
        <v>3568</v>
      </c>
      <c r="Y34" s="8">
        <f t="shared" si="13"/>
        <v>4409.1899999999996</v>
      </c>
      <c r="Z34" s="8">
        <f t="shared" si="6"/>
        <v>9089.880000000001</v>
      </c>
      <c r="AA34" s="8">
        <f>+V34*12</f>
        <v>1004.4000000000001</v>
      </c>
      <c r="AB34" s="8">
        <f t="shared" si="14"/>
        <v>0</v>
      </c>
      <c r="AC34" s="8">
        <f t="shared" si="8"/>
        <v>42816</v>
      </c>
      <c r="AD34" s="8">
        <f t="shared" si="9"/>
        <v>52910.28</v>
      </c>
      <c r="AE34" s="8">
        <f>SUM(R34)</f>
        <v>400</v>
      </c>
      <c r="AF34" s="8">
        <f>SUM(S34:T34)</f>
        <v>600</v>
      </c>
      <c r="AG34" s="8"/>
      <c r="AH34" s="8">
        <f t="shared" si="12"/>
        <v>53910.28</v>
      </c>
    </row>
    <row r="35" spans="1:35" x14ac:dyDescent="0.2">
      <c r="A35" s="9"/>
      <c r="B35" s="7" t="s">
        <v>454</v>
      </c>
      <c r="C35" s="7" t="s">
        <v>471</v>
      </c>
      <c r="D35" s="6" t="s">
        <v>265</v>
      </c>
      <c r="E35" s="6" t="s">
        <v>398</v>
      </c>
      <c r="F35" s="6" t="s">
        <v>405</v>
      </c>
      <c r="G35" s="6" t="s">
        <v>17</v>
      </c>
      <c r="H35" s="12" t="s">
        <v>1047</v>
      </c>
      <c r="I35" s="6" t="s">
        <v>5</v>
      </c>
      <c r="J35" s="6" t="s">
        <v>472</v>
      </c>
      <c r="K35" s="8" t="s">
        <v>473</v>
      </c>
      <c r="L35" s="10">
        <v>574.92999999999995</v>
      </c>
      <c r="M35" s="10">
        <v>0</v>
      </c>
      <c r="N35" s="10">
        <v>83.7</v>
      </c>
      <c r="O35" s="10"/>
      <c r="P35" s="10">
        <v>2918.49</v>
      </c>
      <c r="Q35" s="10"/>
      <c r="R35" s="10">
        <v>400</v>
      </c>
      <c r="S35" s="10">
        <v>300</v>
      </c>
      <c r="T35" s="10">
        <v>300</v>
      </c>
      <c r="U35" s="8">
        <f t="shared" si="2"/>
        <v>574.92999999999995</v>
      </c>
      <c r="V35" s="8">
        <f>SUM(N35)</f>
        <v>83.7</v>
      </c>
      <c r="W35" s="8">
        <f t="shared" si="4"/>
        <v>2918.49</v>
      </c>
      <c r="X35" s="8">
        <f t="shared" si="5"/>
        <v>0</v>
      </c>
      <c r="Y35" s="8">
        <f t="shared" si="13"/>
        <v>3577.1199999999994</v>
      </c>
      <c r="Z35" s="8">
        <f t="shared" si="6"/>
        <v>6899.16</v>
      </c>
      <c r="AA35" s="8">
        <f>+V35*12</f>
        <v>1004.4000000000001</v>
      </c>
      <c r="AB35" s="8">
        <f t="shared" si="14"/>
        <v>35021.879999999997</v>
      </c>
      <c r="AC35" s="8">
        <f t="shared" si="8"/>
        <v>0</v>
      </c>
      <c r="AD35" s="8">
        <f t="shared" si="9"/>
        <v>42925.440000000002</v>
      </c>
      <c r="AE35" s="8">
        <f>SUM(R35)</f>
        <v>400</v>
      </c>
      <c r="AF35" s="8">
        <f>SUM(S35:T35)</f>
        <v>600</v>
      </c>
      <c r="AG35" s="8"/>
      <c r="AH35" s="8">
        <f t="shared" si="12"/>
        <v>43925.440000000002</v>
      </c>
    </row>
    <row r="36" spans="1:35" s="35" customFormat="1" x14ac:dyDescent="0.2">
      <c r="A36" s="31" t="s">
        <v>479</v>
      </c>
      <c r="B36" s="32"/>
      <c r="C36" s="31"/>
      <c r="D36" s="31"/>
      <c r="E36" s="31"/>
      <c r="F36" s="31"/>
      <c r="G36" s="31"/>
      <c r="H36" s="33"/>
      <c r="I36" s="31"/>
      <c r="J36" s="31"/>
      <c r="K36" s="34"/>
      <c r="L36" s="34">
        <f>+L37+L38</f>
        <v>1390.75</v>
      </c>
      <c r="M36" s="34">
        <f t="shared" ref="M36:AH36" si="23">+M37+M38</f>
        <v>293.66000000000003</v>
      </c>
      <c r="N36" s="34">
        <f t="shared" si="23"/>
        <v>167.4</v>
      </c>
      <c r="O36" s="34">
        <f t="shared" si="23"/>
        <v>0</v>
      </c>
      <c r="P36" s="34">
        <f>+P37+P38</f>
        <v>2918.49</v>
      </c>
      <c r="Q36" s="34">
        <f>+Q37+Q38</f>
        <v>5094</v>
      </c>
      <c r="R36" s="34">
        <f t="shared" si="23"/>
        <v>800</v>
      </c>
      <c r="S36" s="34">
        <f t="shared" si="23"/>
        <v>600</v>
      </c>
      <c r="T36" s="34">
        <f t="shared" si="23"/>
        <v>600</v>
      </c>
      <c r="U36" s="34">
        <f t="shared" si="23"/>
        <v>1684.4099999999999</v>
      </c>
      <c r="V36" s="34">
        <f t="shared" si="23"/>
        <v>167.4</v>
      </c>
      <c r="W36" s="34">
        <f>+W37+W38</f>
        <v>2918.49</v>
      </c>
      <c r="X36" s="34">
        <f>+X37+X38</f>
        <v>5094</v>
      </c>
      <c r="Y36" s="34">
        <f t="shared" si="23"/>
        <v>9864.2999999999993</v>
      </c>
      <c r="Z36" s="34">
        <f t="shared" si="23"/>
        <v>20212.919999999998</v>
      </c>
      <c r="AA36" s="34">
        <f t="shared" si="23"/>
        <v>2008.8000000000002</v>
      </c>
      <c r="AB36" s="34">
        <f t="shared" si="23"/>
        <v>35021.879999999997</v>
      </c>
      <c r="AC36" s="34">
        <f t="shared" si="23"/>
        <v>61128</v>
      </c>
      <c r="AD36" s="34">
        <f t="shared" si="23"/>
        <v>118371.6</v>
      </c>
      <c r="AE36" s="34">
        <f t="shared" si="23"/>
        <v>800</v>
      </c>
      <c r="AF36" s="34">
        <f t="shared" si="23"/>
        <v>1200</v>
      </c>
      <c r="AG36" s="34">
        <f t="shared" si="23"/>
        <v>0</v>
      </c>
      <c r="AH36" s="34">
        <f t="shared" si="23"/>
        <v>120371.6</v>
      </c>
    </row>
    <row r="37" spans="1:35" x14ac:dyDescent="0.2">
      <c r="A37" s="9"/>
      <c r="B37" s="7" t="s">
        <v>474</v>
      </c>
      <c r="C37" s="11">
        <v>59</v>
      </c>
      <c r="D37" s="6" t="s">
        <v>215</v>
      </c>
      <c r="E37" s="6" t="s">
        <v>398</v>
      </c>
      <c r="F37" s="6" t="s">
        <v>405</v>
      </c>
      <c r="G37" s="6" t="s">
        <v>406</v>
      </c>
      <c r="H37" s="12" t="s">
        <v>1047</v>
      </c>
      <c r="I37" s="6" t="s">
        <v>5</v>
      </c>
      <c r="J37" s="6" t="s">
        <v>480</v>
      </c>
      <c r="K37" s="8" t="s">
        <v>481</v>
      </c>
      <c r="L37" s="10">
        <v>574.92999999999995</v>
      </c>
      <c r="M37" s="10">
        <v>0</v>
      </c>
      <c r="N37" s="10">
        <v>83.7</v>
      </c>
      <c r="O37" s="10"/>
      <c r="P37" s="10">
        <v>2918.49</v>
      </c>
      <c r="Q37" s="10"/>
      <c r="R37" s="10">
        <v>400</v>
      </c>
      <c r="S37" s="10">
        <v>300</v>
      </c>
      <c r="T37" s="10">
        <v>300</v>
      </c>
      <c r="U37" s="8">
        <f t="shared" si="2"/>
        <v>574.92999999999995</v>
      </c>
      <c r="V37" s="8">
        <f>SUM(N37)</f>
        <v>83.7</v>
      </c>
      <c r="W37" s="8">
        <f t="shared" si="4"/>
        <v>2918.49</v>
      </c>
      <c r="X37" s="8">
        <f t="shared" si="5"/>
        <v>0</v>
      </c>
      <c r="Y37" s="8">
        <f t="shared" si="13"/>
        <v>3577.1199999999994</v>
      </c>
      <c r="Z37" s="8">
        <f t="shared" si="6"/>
        <v>6899.16</v>
      </c>
      <c r="AA37" s="8">
        <f>+V37*12</f>
        <v>1004.4000000000001</v>
      </c>
      <c r="AB37" s="8">
        <f t="shared" si="14"/>
        <v>35021.879999999997</v>
      </c>
      <c r="AC37" s="8">
        <f t="shared" si="8"/>
        <v>0</v>
      </c>
      <c r="AD37" s="8">
        <f t="shared" si="9"/>
        <v>42925.440000000002</v>
      </c>
      <c r="AE37" s="8">
        <f>SUM(R37)</f>
        <v>400</v>
      </c>
      <c r="AF37" s="8">
        <f>SUM(S37:T37)</f>
        <v>600</v>
      </c>
      <c r="AG37" s="8"/>
      <c r="AH37" s="8">
        <f t="shared" si="12"/>
        <v>43925.440000000002</v>
      </c>
    </row>
    <row r="38" spans="1:35" x14ac:dyDescent="0.2">
      <c r="A38" s="6"/>
      <c r="B38" s="7" t="s">
        <v>471</v>
      </c>
      <c r="C38" s="11">
        <v>58</v>
      </c>
      <c r="D38" s="6" t="s">
        <v>290</v>
      </c>
      <c r="E38" s="6" t="s">
        <v>398</v>
      </c>
      <c r="F38" s="6" t="s">
        <v>399</v>
      </c>
      <c r="G38" s="6" t="s">
        <v>482</v>
      </c>
      <c r="H38" s="12" t="s">
        <v>1046</v>
      </c>
      <c r="I38" s="6" t="s">
        <v>3</v>
      </c>
      <c r="J38" s="6" t="s">
        <v>483</v>
      </c>
      <c r="K38" s="8" t="s">
        <v>484</v>
      </c>
      <c r="L38" s="8">
        <v>815.82</v>
      </c>
      <c r="M38" s="8">
        <v>293.66000000000003</v>
      </c>
      <c r="N38" s="8">
        <v>83.7</v>
      </c>
      <c r="O38" s="8"/>
      <c r="P38" s="8"/>
      <c r="Q38" s="8">
        <v>5094</v>
      </c>
      <c r="R38" s="8">
        <v>400</v>
      </c>
      <c r="S38" s="8">
        <v>300</v>
      </c>
      <c r="T38" s="8">
        <v>300</v>
      </c>
      <c r="U38" s="8">
        <f t="shared" si="2"/>
        <v>1109.48</v>
      </c>
      <c r="V38" s="8">
        <f>SUM(N38)</f>
        <v>83.7</v>
      </c>
      <c r="W38" s="8">
        <f t="shared" si="4"/>
        <v>0</v>
      </c>
      <c r="X38" s="8">
        <f t="shared" si="5"/>
        <v>5094</v>
      </c>
      <c r="Y38" s="8">
        <f t="shared" si="13"/>
        <v>6287.18</v>
      </c>
      <c r="Z38" s="8">
        <f t="shared" si="6"/>
        <v>13313.76</v>
      </c>
      <c r="AA38" s="8">
        <f>+V38*12</f>
        <v>1004.4000000000001</v>
      </c>
      <c r="AB38" s="8">
        <f t="shared" si="14"/>
        <v>0</v>
      </c>
      <c r="AC38" s="8">
        <f t="shared" si="8"/>
        <v>61128</v>
      </c>
      <c r="AD38" s="8">
        <f t="shared" si="9"/>
        <v>75446.16</v>
      </c>
      <c r="AE38" s="8">
        <f>SUM(R38)</f>
        <v>400</v>
      </c>
      <c r="AF38" s="8">
        <f>SUM(S38:T38)</f>
        <v>600</v>
      </c>
      <c r="AG38" s="8"/>
      <c r="AH38" s="8">
        <f t="shared" si="12"/>
        <v>76446.16</v>
      </c>
    </row>
    <row r="39" spans="1:35" s="35" customFormat="1" x14ac:dyDescent="0.2">
      <c r="A39" s="31" t="s">
        <v>485</v>
      </c>
      <c r="B39" s="32"/>
      <c r="C39" s="36"/>
      <c r="D39" s="31"/>
      <c r="E39" s="31"/>
      <c r="F39" s="31"/>
      <c r="G39" s="31"/>
      <c r="H39" s="33"/>
      <c r="I39" s="31"/>
      <c r="J39" s="31"/>
      <c r="K39" s="34"/>
      <c r="L39" s="34">
        <f>+L40+L41+L42+L43+L44+L45+L46</f>
        <v>4274.78</v>
      </c>
      <c r="M39" s="34">
        <f t="shared" ref="M39:AH39" si="24">+M40+M41+M42+M43+M44+M45+M46</f>
        <v>149.99</v>
      </c>
      <c r="N39" s="34">
        <f t="shared" si="24"/>
        <v>585.9</v>
      </c>
      <c r="O39" s="34">
        <f t="shared" si="24"/>
        <v>0</v>
      </c>
      <c r="P39" s="34">
        <f>+P40+P41+P42+P43+P44+P45+P46</f>
        <v>15044.5</v>
      </c>
      <c r="Q39" s="34">
        <f>+Q40+Q41+Q42+Q43+Q44+Q45+Q46</f>
        <v>5642</v>
      </c>
      <c r="R39" s="34">
        <f t="shared" si="24"/>
        <v>2800</v>
      </c>
      <c r="S39" s="34">
        <f t="shared" si="24"/>
        <v>2100</v>
      </c>
      <c r="T39" s="34">
        <f t="shared" si="24"/>
        <v>2100</v>
      </c>
      <c r="U39" s="34">
        <f t="shared" si="24"/>
        <v>4424.7699999999995</v>
      </c>
      <c r="V39" s="34">
        <f t="shared" si="24"/>
        <v>585.9</v>
      </c>
      <c r="W39" s="34">
        <f>+W40+W41+W42+W43+W44+W45+W46</f>
        <v>15044.5</v>
      </c>
      <c r="X39" s="34">
        <f>+X40+X41+X42+X43+X44+X45+X46</f>
        <v>5642</v>
      </c>
      <c r="Y39" s="34">
        <f t="shared" si="24"/>
        <v>25697.169999999995</v>
      </c>
      <c r="Z39" s="34">
        <f t="shared" si="24"/>
        <v>53097.239999999991</v>
      </c>
      <c r="AA39" s="34">
        <f t="shared" si="24"/>
        <v>7030.7999999999993</v>
      </c>
      <c r="AB39" s="34">
        <f t="shared" si="24"/>
        <v>180534</v>
      </c>
      <c r="AC39" s="34">
        <f t="shared" si="24"/>
        <v>67704</v>
      </c>
      <c r="AD39" s="34">
        <f t="shared" si="24"/>
        <v>308366.04000000004</v>
      </c>
      <c r="AE39" s="34">
        <f t="shared" si="24"/>
        <v>2800</v>
      </c>
      <c r="AF39" s="34">
        <f t="shared" si="24"/>
        <v>4200</v>
      </c>
      <c r="AG39" s="34">
        <f t="shared" si="24"/>
        <v>0</v>
      </c>
      <c r="AH39" s="34">
        <f t="shared" si="24"/>
        <v>315366.04000000004</v>
      </c>
    </row>
    <row r="40" spans="1:35" x14ac:dyDescent="0.2">
      <c r="A40" s="6"/>
      <c r="B40" s="7" t="s">
        <v>957</v>
      </c>
      <c r="C40" s="11">
        <v>68</v>
      </c>
      <c r="D40" s="6" t="s">
        <v>351</v>
      </c>
      <c r="E40" s="6" t="s">
        <v>398</v>
      </c>
      <c r="F40" s="6" t="s">
        <v>486</v>
      </c>
      <c r="G40" s="6" t="s">
        <v>487</v>
      </c>
      <c r="H40" s="12" t="s">
        <v>1047</v>
      </c>
      <c r="I40" s="6" t="s">
        <v>26</v>
      </c>
      <c r="J40" s="6"/>
      <c r="K40" s="8"/>
      <c r="L40" s="8">
        <v>551.67999999999995</v>
      </c>
      <c r="M40" s="8">
        <v>0</v>
      </c>
      <c r="N40" s="8">
        <v>83.7</v>
      </c>
      <c r="O40" s="8"/>
      <c r="P40" s="8">
        <v>0</v>
      </c>
      <c r="Q40" s="8">
        <v>2074</v>
      </c>
      <c r="R40" s="8">
        <v>400</v>
      </c>
      <c r="S40" s="8">
        <v>300</v>
      </c>
      <c r="T40" s="8">
        <v>300</v>
      </c>
      <c r="U40" s="8">
        <f t="shared" si="2"/>
        <v>551.67999999999995</v>
      </c>
      <c r="V40" s="8">
        <f t="shared" ref="V40:V46" si="25">SUM(N40)</f>
        <v>83.7</v>
      </c>
      <c r="W40" s="8">
        <f t="shared" si="4"/>
        <v>0</v>
      </c>
      <c r="X40" s="8">
        <f t="shared" si="5"/>
        <v>2074</v>
      </c>
      <c r="Y40" s="8">
        <f t="shared" si="13"/>
        <v>2709.3799999999997</v>
      </c>
      <c r="Z40" s="8">
        <f t="shared" si="6"/>
        <v>6620.16</v>
      </c>
      <c r="AA40" s="8">
        <f t="shared" ref="AA40:AA46" si="26">+V40*12</f>
        <v>1004.4000000000001</v>
      </c>
      <c r="AB40" s="8">
        <f t="shared" si="14"/>
        <v>0</v>
      </c>
      <c r="AC40" s="8">
        <f t="shared" si="8"/>
        <v>24888</v>
      </c>
      <c r="AD40" s="8">
        <f t="shared" si="9"/>
        <v>32512.560000000001</v>
      </c>
      <c r="AE40" s="8">
        <f t="shared" ref="AE40:AE46" si="27">SUM(R40)</f>
        <v>400</v>
      </c>
      <c r="AF40" s="8">
        <f t="shared" ref="AF40:AF46" si="28">SUM(S40:T40)</f>
        <v>600</v>
      </c>
      <c r="AG40" s="8"/>
      <c r="AH40" s="8">
        <f t="shared" si="12"/>
        <v>33512.559999999998</v>
      </c>
    </row>
    <row r="41" spans="1:35" x14ac:dyDescent="0.2">
      <c r="A41" s="9"/>
      <c r="B41" s="7" t="s">
        <v>955</v>
      </c>
      <c r="C41" s="11">
        <v>62</v>
      </c>
      <c r="D41" s="6" t="s">
        <v>208</v>
      </c>
      <c r="E41" s="6" t="s">
        <v>398</v>
      </c>
      <c r="F41" s="6" t="s">
        <v>438</v>
      </c>
      <c r="G41" s="6" t="s">
        <v>488</v>
      </c>
      <c r="H41" s="12" t="s">
        <v>1049</v>
      </c>
      <c r="I41" s="6" t="s">
        <v>10</v>
      </c>
      <c r="J41" s="6" t="s">
        <v>489</v>
      </c>
      <c r="K41" s="8" t="s">
        <v>490</v>
      </c>
      <c r="L41" s="10">
        <v>673.65</v>
      </c>
      <c r="M41" s="10">
        <v>0</v>
      </c>
      <c r="N41" s="10">
        <v>83.7</v>
      </c>
      <c r="O41" s="10"/>
      <c r="P41" s="10">
        <v>3370.54</v>
      </c>
      <c r="Q41" s="10"/>
      <c r="R41" s="10">
        <v>400</v>
      </c>
      <c r="S41" s="10">
        <v>300</v>
      </c>
      <c r="T41" s="10">
        <v>300</v>
      </c>
      <c r="U41" s="8">
        <f t="shared" si="2"/>
        <v>673.65</v>
      </c>
      <c r="V41" s="8">
        <f t="shared" si="25"/>
        <v>83.7</v>
      </c>
      <c r="W41" s="8">
        <f t="shared" si="4"/>
        <v>3370.54</v>
      </c>
      <c r="X41" s="8">
        <f t="shared" si="5"/>
        <v>0</v>
      </c>
      <c r="Y41" s="8">
        <f t="shared" si="13"/>
        <v>4127.8899999999994</v>
      </c>
      <c r="Z41" s="8">
        <f t="shared" si="6"/>
        <v>8083.7999999999993</v>
      </c>
      <c r="AA41" s="8">
        <f t="shared" si="26"/>
        <v>1004.4000000000001</v>
      </c>
      <c r="AB41" s="8">
        <f t="shared" si="14"/>
        <v>40446.479999999996</v>
      </c>
      <c r="AC41" s="8">
        <f t="shared" si="8"/>
        <v>0</v>
      </c>
      <c r="AD41" s="8">
        <f t="shared" si="9"/>
        <v>49534.679999999993</v>
      </c>
      <c r="AE41" s="8">
        <f t="shared" si="27"/>
        <v>400</v>
      </c>
      <c r="AF41" s="8">
        <f t="shared" si="28"/>
        <v>600</v>
      </c>
      <c r="AG41" s="8"/>
      <c r="AH41" s="8">
        <f t="shared" si="12"/>
        <v>50534.679999999993</v>
      </c>
    </row>
    <row r="42" spans="1:35" x14ac:dyDescent="0.2">
      <c r="A42" s="6"/>
      <c r="B42" s="7" t="s">
        <v>956</v>
      </c>
      <c r="C42" s="11">
        <v>64</v>
      </c>
      <c r="D42" s="6" t="s">
        <v>216</v>
      </c>
      <c r="E42" s="6" t="s">
        <v>398</v>
      </c>
      <c r="F42" s="6" t="s">
        <v>405</v>
      </c>
      <c r="G42" s="6" t="s">
        <v>17</v>
      </c>
      <c r="H42" s="12" t="s">
        <v>1047</v>
      </c>
      <c r="I42" s="6" t="s">
        <v>5</v>
      </c>
      <c r="J42" s="6" t="s">
        <v>491</v>
      </c>
      <c r="K42" s="8" t="s">
        <v>492</v>
      </c>
      <c r="L42" s="8">
        <v>574.92999999999995</v>
      </c>
      <c r="M42" s="8">
        <v>132.94</v>
      </c>
      <c r="N42" s="8">
        <v>83.7</v>
      </c>
      <c r="O42" s="8"/>
      <c r="P42" s="8">
        <v>2918.49</v>
      </c>
      <c r="Q42" s="8"/>
      <c r="R42" s="8">
        <v>400</v>
      </c>
      <c r="S42" s="8">
        <v>300</v>
      </c>
      <c r="T42" s="8">
        <v>300</v>
      </c>
      <c r="U42" s="8">
        <f t="shared" si="2"/>
        <v>707.86999999999989</v>
      </c>
      <c r="V42" s="8">
        <f t="shared" si="25"/>
        <v>83.7</v>
      </c>
      <c r="W42" s="8">
        <f t="shared" si="4"/>
        <v>2918.49</v>
      </c>
      <c r="X42" s="8">
        <f t="shared" si="5"/>
        <v>0</v>
      </c>
      <c r="Y42" s="8">
        <f t="shared" si="13"/>
        <v>3710.0599999999995</v>
      </c>
      <c r="Z42" s="8">
        <f t="shared" si="6"/>
        <v>8494.4399999999987</v>
      </c>
      <c r="AA42" s="8">
        <f t="shared" si="26"/>
        <v>1004.4000000000001</v>
      </c>
      <c r="AB42" s="8">
        <f t="shared" si="14"/>
        <v>35021.879999999997</v>
      </c>
      <c r="AC42" s="8">
        <f t="shared" si="8"/>
        <v>0</v>
      </c>
      <c r="AD42" s="8">
        <f t="shared" si="9"/>
        <v>44520.72</v>
      </c>
      <c r="AE42" s="8">
        <f t="shared" si="27"/>
        <v>400</v>
      </c>
      <c r="AF42" s="8">
        <f t="shared" si="28"/>
        <v>600</v>
      </c>
      <c r="AG42" s="8"/>
      <c r="AH42" s="8">
        <f t="shared" ref="AH42:AH74" si="29">+AD42+AE42+AF42</f>
        <v>45520.72</v>
      </c>
    </row>
    <row r="43" spans="1:35" x14ac:dyDescent="0.2">
      <c r="A43" s="9"/>
      <c r="B43" s="7" t="s">
        <v>437</v>
      </c>
      <c r="C43" s="11">
        <v>67</v>
      </c>
      <c r="D43" s="6" t="s">
        <v>230</v>
      </c>
      <c r="E43" s="6" t="s">
        <v>398</v>
      </c>
      <c r="F43" s="6" t="s">
        <v>405</v>
      </c>
      <c r="G43" s="6" t="s">
        <v>406</v>
      </c>
      <c r="H43" s="12" t="s">
        <v>1047</v>
      </c>
      <c r="I43" s="6" t="s">
        <v>6</v>
      </c>
      <c r="J43" s="6" t="s">
        <v>493</v>
      </c>
      <c r="K43" s="8" t="s">
        <v>494</v>
      </c>
      <c r="L43" s="10">
        <v>567.16999999999996</v>
      </c>
      <c r="M43" s="10">
        <v>0</v>
      </c>
      <c r="N43" s="10">
        <v>83.7</v>
      </c>
      <c r="O43" s="10"/>
      <c r="P43" s="8">
        <v>2918.49</v>
      </c>
      <c r="Q43" s="8"/>
      <c r="R43" s="10">
        <v>400</v>
      </c>
      <c r="S43" s="10">
        <v>300</v>
      </c>
      <c r="T43" s="10">
        <v>300</v>
      </c>
      <c r="U43" s="8">
        <f t="shared" si="2"/>
        <v>567.16999999999996</v>
      </c>
      <c r="V43" s="8">
        <f t="shared" si="25"/>
        <v>83.7</v>
      </c>
      <c r="W43" s="8">
        <f t="shared" si="4"/>
        <v>2918.49</v>
      </c>
      <c r="X43" s="8">
        <f t="shared" si="5"/>
        <v>0</v>
      </c>
      <c r="Y43" s="8">
        <f t="shared" si="13"/>
        <v>3569.3599999999997</v>
      </c>
      <c r="Z43" s="8">
        <f t="shared" si="6"/>
        <v>6806.0399999999991</v>
      </c>
      <c r="AA43" s="8">
        <f t="shared" si="26"/>
        <v>1004.4000000000001</v>
      </c>
      <c r="AB43" s="8">
        <f t="shared" si="14"/>
        <v>35021.879999999997</v>
      </c>
      <c r="AC43" s="8">
        <f t="shared" si="8"/>
        <v>0</v>
      </c>
      <c r="AD43" s="8">
        <f t="shared" si="9"/>
        <v>42832.32</v>
      </c>
      <c r="AE43" s="8">
        <f t="shared" si="27"/>
        <v>400</v>
      </c>
      <c r="AF43" s="8">
        <f t="shared" si="28"/>
        <v>600</v>
      </c>
      <c r="AG43" s="8"/>
      <c r="AH43" s="8">
        <f t="shared" si="29"/>
        <v>43832.32</v>
      </c>
    </row>
    <row r="44" spans="1:35" x14ac:dyDescent="0.2">
      <c r="A44" s="6"/>
      <c r="B44" s="7" t="s">
        <v>444</v>
      </c>
      <c r="C44" s="11">
        <v>66</v>
      </c>
      <c r="D44" s="6" t="s">
        <v>243</v>
      </c>
      <c r="E44" s="6" t="s">
        <v>398</v>
      </c>
      <c r="F44" s="6" t="s">
        <v>405</v>
      </c>
      <c r="G44" s="6" t="s">
        <v>17</v>
      </c>
      <c r="H44" s="12" t="s">
        <v>1047</v>
      </c>
      <c r="I44" s="6" t="s">
        <v>5</v>
      </c>
      <c r="J44" s="6" t="s">
        <v>495</v>
      </c>
      <c r="K44" s="8" t="s">
        <v>496</v>
      </c>
      <c r="L44" s="8">
        <v>574.92999999999995</v>
      </c>
      <c r="M44" s="8">
        <v>0</v>
      </c>
      <c r="N44" s="8">
        <v>83.7</v>
      </c>
      <c r="O44" s="8"/>
      <c r="P44" s="8">
        <v>2918.49</v>
      </c>
      <c r="Q44" s="8"/>
      <c r="R44" s="8">
        <v>400</v>
      </c>
      <c r="S44" s="8">
        <v>300</v>
      </c>
      <c r="T44" s="8">
        <v>300</v>
      </c>
      <c r="U44" s="8">
        <f t="shared" si="2"/>
        <v>574.92999999999995</v>
      </c>
      <c r="V44" s="8">
        <f t="shared" si="25"/>
        <v>83.7</v>
      </c>
      <c r="W44" s="8">
        <f t="shared" si="4"/>
        <v>2918.49</v>
      </c>
      <c r="X44" s="8">
        <f t="shared" si="5"/>
        <v>0</v>
      </c>
      <c r="Y44" s="8">
        <f t="shared" si="13"/>
        <v>3577.1199999999994</v>
      </c>
      <c r="Z44" s="8">
        <f t="shared" si="6"/>
        <v>6899.16</v>
      </c>
      <c r="AA44" s="8">
        <f t="shared" si="26"/>
        <v>1004.4000000000001</v>
      </c>
      <c r="AB44" s="8">
        <f t="shared" si="14"/>
        <v>35021.879999999997</v>
      </c>
      <c r="AC44" s="8">
        <f t="shared" si="8"/>
        <v>0</v>
      </c>
      <c r="AD44" s="8">
        <f t="shared" si="9"/>
        <v>42925.440000000002</v>
      </c>
      <c r="AE44" s="8">
        <f t="shared" si="27"/>
        <v>400</v>
      </c>
      <c r="AF44" s="8">
        <f t="shared" si="28"/>
        <v>600</v>
      </c>
      <c r="AG44" s="8"/>
      <c r="AH44" s="8">
        <f t="shared" si="29"/>
        <v>43925.440000000002</v>
      </c>
    </row>
    <row r="45" spans="1:35" x14ac:dyDescent="0.2">
      <c r="A45" s="9"/>
      <c r="B45" s="7" t="s">
        <v>441</v>
      </c>
      <c r="C45" s="11">
        <v>65</v>
      </c>
      <c r="D45" s="6" t="s">
        <v>259</v>
      </c>
      <c r="E45" s="6" t="s">
        <v>398</v>
      </c>
      <c r="F45" s="6" t="s">
        <v>405</v>
      </c>
      <c r="G45" s="6" t="s">
        <v>17</v>
      </c>
      <c r="H45" s="12" t="s">
        <v>1047</v>
      </c>
      <c r="I45" s="6" t="s">
        <v>5</v>
      </c>
      <c r="J45" s="6" t="s">
        <v>497</v>
      </c>
      <c r="K45" s="8" t="s">
        <v>498</v>
      </c>
      <c r="L45" s="10">
        <v>574.92999999999995</v>
      </c>
      <c r="M45" s="10">
        <v>17.05</v>
      </c>
      <c r="N45" s="10">
        <v>83.7</v>
      </c>
      <c r="O45" s="10"/>
      <c r="P45" s="8">
        <v>2918.49</v>
      </c>
      <c r="Q45" s="8"/>
      <c r="R45" s="10">
        <v>400</v>
      </c>
      <c r="S45" s="10">
        <v>300</v>
      </c>
      <c r="T45" s="10">
        <v>300</v>
      </c>
      <c r="U45" s="8">
        <f t="shared" si="2"/>
        <v>591.9799999999999</v>
      </c>
      <c r="V45" s="8">
        <f t="shared" si="25"/>
        <v>83.7</v>
      </c>
      <c r="W45" s="8">
        <f t="shared" si="4"/>
        <v>2918.49</v>
      </c>
      <c r="X45" s="8">
        <f t="shared" si="5"/>
        <v>0</v>
      </c>
      <c r="Y45" s="8">
        <f t="shared" si="13"/>
        <v>3594.1699999999996</v>
      </c>
      <c r="Z45" s="8">
        <f t="shared" si="6"/>
        <v>7103.7599999999984</v>
      </c>
      <c r="AA45" s="8">
        <f t="shared" si="26"/>
        <v>1004.4000000000001</v>
      </c>
      <c r="AB45" s="8">
        <f t="shared" si="14"/>
        <v>35021.879999999997</v>
      </c>
      <c r="AC45" s="8">
        <f t="shared" si="8"/>
        <v>0</v>
      </c>
      <c r="AD45" s="8">
        <f t="shared" si="9"/>
        <v>43130.039999999994</v>
      </c>
      <c r="AE45" s="8">
        <f t="shared" si="27"/>
        <v>400</v>
      </c>
      <c r="AF45" s="8">
        <f t="shared" si="28"/>
        <v>600</v>
      </c>
      <c r="AG45" s="8"/>
      <c r="AH45" s="8">
        <f t="shared" si="29"/>
        <v>44130.039999999994</v>
      </c>
    </row>
    <row r="46" spans="1:35" x14ac:dyDescent="0.2">
      <c r="A46" s="6"/>
      <c r="B46" s="7" t="s">
        <v>476</v>
      </c>
      <c r="C46" s="11">
        <v>60</v>
      </c>
      <c r="D46" s="6" t="s">
        <v>297</v>
      </c>
      <c r="E46" s="6" t="s">
        <v>398</v>
      </c>
      <c r="F46" s="6" t="s">
        <v>399</v>
      </c>
      <c r="G46" s="6" t="s">
        <v>58</v>
      </c>
      <c r="H46" s="12" t="s">
        <v>1050</v>
      </c>
      <c r="I46" s="6" t="s">
        <v>16</v>
      </c>
      <c r="J46" s="6" t="s">
        <v>499</v>
      </c>
      <c r="K46" s="8" t="s">
        <v>500</v>
      </c>
      <c r="L46" s="8">
        <v>757.49</v>
      </c>
      <c r="M46" s="8">
        <v>0</v>
      </c>
      <c r="N46" s="8">
        <v>83.7</v>
      </c>
      <c r="O46" s="8"/>
      <c r="P46" s="8">
        <v>0</v>
      </c>
      <c r="Q46" s="8">
        <v>3568</v>
      </c>
      <c r="R46" s="8">
        <v>400</v>
      </c>
      <c r="S46" s="8">
        <v>300</v>
      </c>
      <c r="T46" s="8">
        <v>300</v>
      </c>
      <c r="U46" s="8">
        <f t="shared" si="2"/>
        <v>757.49</v>
      </c>
      <c r="V46" s="8">
        <f t="shared" si="25"/>
        <v>83.7</v>
      </c>
      <c r="W46" s="8">
        <f t="shared" si="4"/>
        <v>0</v>
      </c>
      <c r="X46" s="8">
        <f t="shared" si="5"/>
        <v>3568</v>
      </c>
      <c r="Y46" s="8">
        <f t="shared" si="13"/>
        <v>4409.1899999999996</v>
      </c>
      <c r="Z46" s="8">
        <f t="shared" si="6"/>
        <v>9089.880000000001</v>
      </c>
      <c r="AA46" s="8">
        <f t="shared" si="26"/>
        <v>1004.4000000000001</v>
      </c>
      <c r="AB46" s="8">
        <f t="shared" si="14"/>
        <v>0</v>
      </c>
      <c r="AC46" s="8">
        <f t="shared" si="8"/>
        <v>42816</v>
      </c>
      <c r="AD46" s="8">
        <f t="shared" si="9"/>
        <v>52910.28</v>
      </c>
      <c r="AE46" s="8">
        <f t="shared" si="27"/>
        <v>400</v>
      </c>
      <c r="AF46" s="8">
        <f t="shared" si="28"/>
        <v>600</v>
      </c>
      <c r="AG46" s="8"/>
      <c r="AH46" s="8">
        <f t="shared" si="29"/>
        <v>53910.28</v>
      </c>
    </row>
    <row r="47" spans="1:35" s="35" customFormat="1" x14ac:dyDescent="0.2">
      <c r="A47" s="31" t="s">
        <v>501</v>
      </c>
      <c r="B47" s="32"/>
      <c r="C47" s="36"/>
      <c r="D47" s="31"/>
      <c r="E47" s="31"/>
      <c r="F47" s="31"/>
      <c r="G47" s="31"/>
      <c r="H47" s="33"/>
      <c r="I47" s="31"/>
      <c r="J47" s="31"/>
      <c r="K47" s="34"/>
      <c r="L47" s="34">
        <f>+L48+L49+L50+L51+L52+L53+L54</f>
        <v>4421.6899999999996</v>
      </c>
      <c r="M47" s="34">
        <f t="shared" ref="M47:AI47" si="30">+M48+M49+M50+M51+M52+M53+M54</f>
        <v>527.82000000000005</v>
      </c>
      <c r="N47" s="34">
        <f t="shared" si="30"/>
        <v>585.9</v>
      </c>
      <c r="O47" s="34">
        <f t="shared" si="30"/>
        <v>0</v>
      </c>
      <c r="P47" s="34">
        <f>+P48+P49+P50+P51+P52+P53+P54</f>
        <v>18415.039999999997</v>
      </c>
      <c r="Q47" s="34">
        <f>+Q48+Q49+Q50+Q51+Q52+Q53+Q54</f>
        <v>3568</v>
      </c>
      <c r="R47" s="34">
        <f t="shared" si="30"/>
        <v>2800</v>
      </c>
      <c r="S47" s="34">
        <f t="shared" si="30"/>
        <v>2100</v>
      </c>
      <c r="T47" s="34">
        <f t="shared" si="30"/>
        <v>2100</v>
      </c>
      <c r="U47" s="34">
        <f t="shared" si="30"/>
        <v>4949.51</v>
      </c>
      <c r="V47" s="34">
        <f t="shared" si="30"/>
        <v>585.9</v>
      </c>
      <c r="W47" s="34">
        <f>+W48+W49+W50+W51+W52+W53+W54</f>
        <v>18415.039999999997</v>
      </c>
      <c r="X47" s="34">
        <f>+X48+X49+X50+X51+X52+X53+X54</f>
        <v>3568</v>
      </c>
      <c r="Y47" s="34">
        <f t="shared" si="30"/>
        <v>27518.449999999997</v>
      </c>
      <c r="Z47" s="34">
        <f t="shared" si="30"/>
        <v>59394.12</v>
      </c>
      <c r="AA47" s="34">
        <f t="shared" si="30"/>
        <v>7030.7999999999993</v>
      </c>
      <c r="AB47" s="34">
        <f t="shared" si="30"/>
        <v>220980.47999999998</v>
      </c>
      <c r="AC47" s="34">
        <f t="shared" si="30"/>
        <v>42816</v>
      </c>
      <c r="AD47" s="34">
        <f t="shared" si="30"/>
        <v>330221.40000000002</v>
      </c>
      <c r="AE47" s="34">
        <f t="shared" si="30"/>
        <v>2800</v>
      </c>
      <c r="AF47" s="34">
        <f t="shared" si="30"/>
        <v>4200</v>
      </c>
      <c r="AG47" s="34">
        <f t="shared" si="30"/>
        <v>0</v>
      </c>
      <c r="AH47" s="34">
        <f t="shared" si="30"/>
        <v>337221.4</v>
      </c>
      <c r="AI47" s="34">
        <f t="shared" si="30"/>
        <v>0</v>
      </c>
    </row>
    <row r="48" spans="1:35" x14ac:dyDescent="0.2">
      <c r="A48" s="6"/>
      <c r="B48" s="7" t="s">
        <v>963</v>
      </c>
      <c r="C48" s="11">
        <v>74</v>
      </c>
      <c r="D48" s="6" t="s">
        <v>222</v>
      </c>
      <c r="E48" s="6" t="s">
        <v>398</v>
      </c>
      <c r="F48" s="6" t="s">
        <v>405</v>
      </c>
      <c r="G48" s="6" t="s">
        <v>17</v>
      </c>
      <c r="H48" s="12" t="s">
        <v>1047</v>
      </c>
      <c r="I48" s="6" t="s">
        <v>5</v>
      </c>
      <c r="J48" s="6" t="s">
        <v>502</v>
      </c>
      <c r="K48" s="8" t="s">
        <v>503</v>
      </c>
      <c r="L48" s="8">
        <v>574.92999999999995</v>
      </c>
      <c r="M48" s="8">
        <v>0</v>
      </c>
      <c r="N48" s="8">
        <v>83.7</v>
      </c>
      <c r="O48" s="8"/>
      <c r="P48" s="8">
        <v>2918.49</v>
      </c>
      <c r="Q48" s="8"/>
      <c r="R48" s="8">
        <v>400</v>
      </c>
      <c r="S48" s="8">
        <v>300</v>
      </c>
      <c r="T48" s="8">
        <v>300</v>
      </c>
      <c r="U48" s="8">
        <f t="shared" si="2"/>
        <v>574.92999999999995</v>
      </c>
      <c r="V48" s="8">
        <f t="shared" ref="V48:V54" si="31">SUM(N48)</f>
        <v>83.7</v>
      </c>
      <c r="W48" s="8">
        <f t="shared" si="4"/>
        <v>2918.49</v>
      </c>
      <c r="X48" s="8">
        <f t="shared" si="5"/>
        <v>0</v>
      </c>
      <c r="Y48" s="8">
        <f t="shared" si="13"/>
        <v>3577.1199999999994</v>
      </c>
      <c r="Z48" s="8">
        <f t="shared" si="6"/>
        <v>6899.16</v>
      </c>
      <c r="AA48" s="8">
        <f t="shared" ref="AA48:AA54" si="32">+V48*12</f>
        <v>1004.4000000000001</v>
      </c>
      <c r="AB48" s="8">
        <f t="shared" si="14"/>
        <v>35021.879999999997</v>
      </c>
      <c r="AC48" s="8">
        <f t="shared" si="8"/>
        <v>0</v>
      </c>
      <c r="AD48" s="8">
        <f t="shared" si="9"/>
        <v>42925.440000000002</v>
      </c>
      <c r="AE48" s="8">
        <f t="shared" ref="AE48:AE54" si="33">SUM(R48)</f>
        <v>400</v>
      </c>
      <c r="AF48" s="8">
        <f t="shared" ref="AF48:AF54" si="34">SUM(S48:T48)</f>
        <v>600</v>
      </c>
      <c r="AG48" s="8"/>
      <c r="AH48" s="8">
        <f t="shared" si="29"/>
        <v>43925.440000000002</v>
      </c>
    </row>
    <row r="49" spans="1:34" x14ac:dyDescent="0.2">
      <c r="A49" s="9"/>
      <c r="B49" s="7" t="s">
        <v>964</v>
      </c>
      <c r="C49" s="11">
        <v>75</v>
      </c>
      <c r="D49" s="6" t="s">
        <v>250</v>
      </c>
      <c r="E49" s="6" t="s">
        <v>398</v>
      </c>
      <c r="F49" s="6" t="s">
        <v>405</v>
      </c>
      <c r="G49" s="6" t="s">
        <v>406</v>
      </c>
      <c r="H49" s="12" t="s">
        <v>1047</v>
      </c>
      <c r="I49" s="6" t="s">
        <v>6</v>
      </c>
      <c r="J49" s="6" t="s">
        <v>504</v>
      </c>
      <c r="K49" s="8" t="s">
        <v>505</v>
      </c>
      <c r="L49" s="10">
        <v>567.16999999999996</v>
      </c>
      <c r="M49" s="10">
        <v>0</v>
      </c>
      <c r="N49" s="10">
        <v>83.7</v>
      </c>
      <c r="O49" s="10"/>
      <c r="P49" s="8">
        <v>2918.49</v>
      </c>
      <c r="Q49" s="8"/>
      <c r="R49" s="10">
        <v>400</v>
      </c>
      <c r="S49" s="10">
        <v>300</v>
      </c>
      <c r="T49" s="10">
        <v>300</v>
      </c>
      <c r="U49" s="8">
        <f t="shared" si="2"/>
        <v>567.16999999999996</v>
      </c>
      <c r="V49" s="8">
        <f t="shared" si="31"/>
        <v>83.7</v>
      </c>
      <c r="W49" s="8">
        <f t="shared" si="4"/>
        <v>2918.49</v>
      </c>
      <c r="X49" s="8">
        <f t="shared" si="5"/>
        <v>0</v>
      </c>
      <c r="Y49" s="8">
        <f t="shared" si="13"/>
        <v>3569.3599999999997</v>
      </c>
      <c r="Z49" s="8">
        <f t="shared" si="6"/>
        <v>6806.0399999999991</v>
      </c>
      <c r="AA49" s="8">
        <f t="shared" si="32"/>
        <v>1004.4000000000001</v>
      </c>
      <c r="AB49" s="8">
        <f t="shared" si="14"/>
        <v>35021.879999999997</v>
      </c>
      <c r="AC49" s="8">
        <f t="shared" si="8"/>
        <v>0</v>
      </c>
      <c r="AD49" s="8">
        <f t="shared" si="9"/>
        <v>42832.32</v>
      </c>
      <c r="AE49" s="8">
        <f t="shared" si="33"/>
        <v>400</v>
      </c>
      <c r="AF49" s="8">
        <f t="shared" si="34"/>
        <v>600</v>
      </c>
      <c r="AG49" s="8"/>
      <c r="AH49" s="8">
        <f t="shared" si="29"/>
        <v>43832.32</v>
      </c>
    </row>
    <row r="50" spans="1:34" x14ac:dyDescent="0.2">
      <c r="A50" s="6"/>
      <c r="B50" s="7" t="s">
        <v>961</v>
      </c>
      <c r="C50" s="11">
        <v>72</v>
      </c>
      <c r="D50" s="6" t="s">
        <v>258</v>
      </c>
      <c r="E50" s="6" t="s">
        <v>398</v>
      </c>
      <c r="F50" s="6" t="s">
        <v>405</v>
      </c>
      <c r="G50" s="6" t="s">
        <v>17</v>
      </c>
      <c r="H50" s="12" t="s">
        <v>1047</v>
      </c>
      <c r="I50" s="6" t="s">
        <v>5</v>
      </c>
      <c r="J50" s="6" t="s">
        <v>506</v>
      </c>
      <c r="K50" s="8" t="s">
        <v>507</v>
      </c>
      <c r="L50" s="8">
        <v>574.92999999999995</v>
      </c>
      <c r="M50" s="8">
        <v>17.05</v>
      </c>
      <c r="N50" s="8">
        <v>83.7</v>
      </c>
      <c r="O50" s="8"/>
      <c r="P50" s="8">
        <v>2918.49</v>
      </c>
      <c r="Q50" s="8"/>
      <c r="R50" s="8">
        <v>400</v>
      </c>
      <c r="S50" s="8">
        <v>300</v>
      </c>
      <c r="T50" s="8">
        <v>300</v>
      </c>
      <c r="U50" s="8">
        <f t="shared" si="2"/>
        <v>591.9799999999999</v>
      </c>
      <c r="V50" s="8">
        <f t="shared" si="31"/>
        <v>83.7</v>
      </c>
      <c r="W50" s="8">
        <f t="shared" si="4"/>
        <v>2918.49</v>
      </c>
      <c r="X50" s="8">
        <f t="shared" si="5"/>
        <v>0</v>
      </c>
      <c r="Y50" s="8">
        <f t="shared" si="13"/>
        <v>3594.1699999999996</v>
      </c>
      <c r="Z50" s="8">
        <f t="shared" si="6"/>
        <v>7103.7599999999984</v>
      </c>
      <c r="AA50" s="8">
        <f t="shared" si="32"/>
        <v>1004.4000000000001</v>
      </c>
      <c r="AB50" s="8">
        <f t="shared" si="14"/>
        <v>35021.879999999997</v>
      </c>
      <c r="AC50" s="8">
        <f t="shared" si="8"/>
        <v>0</v>
      </c>
      <c r="AD50" s="8">
        <f t="shared" si="9"/>
        <v>43130.039999999994</v>
      </c>
      <c r="AE50" s="8">
        <f t="shared" si="33"/>
        <v>400</v>
      </c>
      <c r="AF50" s="8">
        <f t="shared" si="34"/>
        <v>600</v>
      </c>
      <c r="AG50" s="8"/>
      <c r="AH50" s="8">
        <f t="shared" si="29"/>
        <v>44130.039999999994</v>
      </c>
    </row>
    <row r="51" spans="1:34" x14ac:dyDescent="0.2">
      <c r="A51" s="6"/>
      <c r="B51" s="7" t="s">
        <v>959</v>
      </c>
      <c r="C51" s="11">
        <v>70</v>
      </c>
      <c r="D51" s="6" t="s">
        <v>260</v>
      </c>
      <c r="E51" s="6" t="s">
        <v>398</v>
      </c>
      <c r="F51" s="6" t="s">
        <v>438</v>
      </c>
      <c r="G51" s="6" t="s">
        <v>28</v>
      </c>
      <c r="H51" s="12" t="s">
        <v>1049</v>
      </c>
      <c r="I51" s="6" t="s">
        <v>20</v>
      </c>
      <c r="J51" s="6" t="s">
        <v>508</v>
      </c>
      <c r="K51" s="8" t="s">
        <v>509</v>
      </c>
      <c r="L51" s="8">
        <v>698.59</v>
      </c>
      <c r="M51" s="8">
        <v>0</v>
      </c>
      <c r="N51" s="8">
        <v>83.7</v>
      </c>
      <c r="O51" s="8"/>
      <c r="P51" s="8">
        <v>3370.54</v>
      </c>
      <c r="Q51" s="8"/>
      <c r="R51" s="8">
        <v>400</v>
      </c>
      <c r="S51" s="8">
        <v>300</v>
      </c>
      <c r="T51" s="8">
        <v>300</v>
      </c>
      <c r="U51" s="8">
        <f t="shared" si="2"/>
        <v>698.59</v>
      </c>
      <c r="V51" s="8">
        <f t="shared" si="31"/>
        <v>83.7</v>
      </c>
      <c r="W51" s="8">
        <f t="shared" si="4"/>
        <v>3370.54</v>
      </c>
      <c r="X51" s="8">
        <f t="shared" si="5"/>
        <v>0</v>
      </c>
      <c r="Y51" s="8">
        <f t="shared" si="13"/>
        <v>4152.83</v>
      </c>
      <c r="Z51" s="8">
        <f t="shared" si="6"/>
        <v>8383.08</v>
      </c>
      <c r="AA51" s="8">
        <f t="shared" si="32"/>
        <v>1004.4000000000001</v>
      </c>
      <c r="AB51" s="8">
        <f t="shared" si="14"/>
        <v>40446.479999999996</v>
      </c>
      <c r="AC51" s="8">
        <f t="shared" si="8"/>
        <v>0</v>
      </c>
      <c r="AD51" s="8">
        <f t="shared" si="9"/>
        <v>49833.96</v>
      </c>
      <c r="AE51" s="8">
        <f t="shared" si="33"/>
        <v>400</v>
      </c>
      <c r="AF51" s="8">
        <f t="shared" si="34"/>
        <v>600</v>
      </c>
      <c r="AG51" s="8"/>
      <c r="AH51" s="8">
        <f t="shared" si="29"/>
        <v>50833.96</v>
      </c>
    </row>
    <row r="52" spans="1:34" x14ac:dyDescent="0.2">
      <c r="A52" s="6"/>
      <c r="B52" s="7" t="s">
        <v>962</v>
      </c>
      <c r="C52" s="11">
        <v>73</v>
      </c>
      <c r="D52" s="6" t="s">
        <v>267</v>
      </c>
      <c r="E52" s="6" t="s">
        <v>398</v>
      </c>
      <c r="F52" s="6" t="s">
        <v>405</v>
      </c>
      <c r="G52" s="6" t="s">
        <v>17</v>
      </c>
      <c r="H52" s="12" t="s">
        <v>1047</v>
      </c>
      <c r="I52" s="6" t="s">
        <v>5</v>
      </c>
      <c r="J52" s="6" t="s">
        <v>510</v>
      </c>
      <c r="K52" s="8" t="s">
        <v>511</v>
      </c>
      <c r="L52" s="8">
        <v>574.92999999999995</v>
      </c>
      <c r="M52" s="8">
        <v>16.88</v>
      </c>
      <c r="N52" s="8">
        <v>83.7</v>
      </c>
      <c r="O52" s="8"/>
      <c r="P52" s="8">
        <v>2918.49</v>
      </c>
      <c r="Q52" s="8"/>
      <c r="R52" s="8">
        <v>400</v>
      </c>
      <c r="S52" s="8">
        <v>300</v>
      </c>
      <c r="T52" s="8">
        <v>300</v>
      </c>
      <c r="U52" s="8">
        <f t="shared" si="2"/>
        <v>591.80999999999995</v>
      </c>
      <c r="V52" s="8">
        <f t="shared" si="31"/>
        <v>83.7</v>
      </c>
      <c r="W52" s="8">
        <f t="shared" si="4"/>
        <v>2918.49</v>
      </c>
      <c r="X52" s="8">
        <f t="shared" si="5"/>
        <v>0</v>
      </c>
      <c r="Y52" s="8">
        <f t="shared" si="13"/>
        <v>3593.9999999999995</v>
      </c>
      <c r="Z52" s="8">
        <f t="shared" si="6"/>
        <v>7101.7199999999993</v>
      </c>
      <c r="AA52" s="8">
        <f t="shared" si="32"/>
        <v>1004.4000000000001</v>
      </c>
      <c r="AB52" s="8">
        <f t="shared" si="14"/>
        <v>35021.879999999997</v>
      </c>
      <c r="AC52" s="8">
        <f t="shared" si="8"/>
        <v>0</v>
      </c>
      <c r="AD52" s="8">
        <f t="shared" si="9"/>
        <v>43128</v>
      </c>
      <c r="AE52" s="8">
        <f t="shared" si="33"/>
        <v>400</v>
      </c>
      <c r="AF52" s="8">
        <f t="shared" si="34"/>
        <v>600</v>
      </c>
      <c r="AG52" s="8"/>
      <c r="AH52" s="8">
        <f t="shared" si="29"/>
        <v>44128</v>
      </c>
    </row>
    <row r="53" spans="1:34" x14ac:dyDescent="0.2">
      <c r="A53" s="6"/>
      <c r="B53" s="7" t="s">
        <v>958</v>
      </c>
      <c r="C53" s="11">
        <v>69</v>
      </c>
      <c r="D53" s="6" t="s">
        <v>335</v>
      </c>
      <c r="E53" s="6" t="s">
        <v>398</v>
      </c>
      <c r="F53" s="6" t="s">
        <v>399</v>
      </c>
      <c r="G53" s="6" t="s">
        <v>27</v>
      </c>
      <c r="H53" s="12" t="s">
        <v>1046</v>
      </c>
      <c r="I53" s="6" t="s">
        <v>16</v>
      </c>
      <c r="J53" s="6" t="s">
        <v>512</v>
      </c>
      <c r="K53" s="8" t="s">
        <v>513</v>
      </c>
      <c r="L53" s="8">
        <v>757.49</v>
      </c>
      <c r="M53" s="8">
        <v>195.59</v>
      </c>
      <c r="N53" s="8">
        <v>83.7</v>
      </c>
      <c r="O53" s="8"/>
      <c r="P53" s="8"/>
      <c r="Q53" s="8">
        <v>3568</v>
      </c>
      <c r="R53" s="8">
        <v>400</v>
      </c>
      <c r="S53" s="8">
        <v>300</v>
      </c>
      <c r="T53" s="8">
        <v>300</v>
      </c>
      <c r="U53" s="8">
        <f t="shared" si="2"/>
        <v>953.08</v>
      </c>
      <c r="V53" s="8">
        <f t="shared" si="31"/>
        <v>83.7</v>
      </c>
      <c r="W53" s="8">
        <f t="shared" si="4"/>
        <v>0</v>
      </c>
      <c r="X53" s="8">
        <f t="shared" si="5"/>
        <v>3568</v>
      </c>
      <c r="Y53" s="8">
        <f t="shared" si="13"/>
        <v>4604.78</v>
      </c>
      <c r="Z53" s="8">
        <f t="shared" si="6"/>
        <v>11436.960000000001</v>
      </c>
      <c r="AA53" s="8">
        <f t="shared" si="32"/>
        <v>1004.4000000000001</v>
      </c>
      <c r="AB53" s="8">
        <f t="shared" si="14"/>
        <v>0</v>
      </c>
      <c r="AC53" s="8">
        <f t="shared" si="8"/>
        <v>42816</v>
      </c>
      <c r="AD53" s="8">
        <f t="shared" si="9"/>
        <v>55257.36</v>
      </c>
      <c r="AE53" s="8">
        <f t="shared" si="33"/>
        <v>400</v>
      </c>
      <c r="AF53" s="8">
        <f t="shared" si="34"/>
        <v>600</v>
      </c>
      <c r="AG53" s="8"/>
      <c r="AH53" s="8">
        <f t="shared" si="29"/>
        <v>56257.36</v>
      </c>
    </row>
    <row r="54" spans="1:34" x14ac:dyDescent="0.2">
      <c r="A54" s="9"/>
      <c r="B54" s="7" t="s">
        <v>960</v>
      </c>
      <c r="C54" s="11">
        <v>71</v>
      </c>
      <c r="D54" s="6" t="s">
        <v>348</v>
      </c>
      <c r="E54" s="6" t="s">
        <v>398</v>
      </c>
      <c r="F54" s="6" t="s">
        <v>438</v>
      </c>
      <c r="G54" s="6" t="s">
        <v>29</v>
      </c>
      <c r="H54" s="12" t="s">
        <v>1049</v>
      </c>
      <c r="I54" s="6" t="s">
        <v>10</v>
      </c>
      <c r="J54" s="6" t="s">
        <v>515</v>
      </c>
      <c r="K54" s="8" t="s">
        <v>516</v>
      </c>
      <c r="L54" s="10">
        <v>673.65</v>
      </c>
      <c r="M54" s="10">
        <v>298.3</v>
      </c>
      <c r="N54" s="10">
        <v>83.7</v>
      </c>
      <c r="O54" s="10"/>
      <c r="P54" s="10">
        <v>3370.54</v>
      </c>
      <c r="Q54" s="10"/>
      <c r="R54" s="10">
        <v>400</v>
      </c>
      <c r="S54" s="10">
        <v>300</v>
      </c>
      <c r="T54" s="10">
        <v>300</v>
      </c>
      <c r="U54" s="8">
        <f t="shared" si="2"/>
        <v>971.95</v>
      </c>
      <c r="V54" s="8">
        <f t="shared" si="31"/>
        <v>83.7</v>
      </c>
      <c r="W54" s="8">
        <f t="shared" si="4"/>
        <v>3370.54</v>
      </c>
      <c r="X54" s="8">
        <f t="shared" si="5"/>
        <v>0</v>
      </c>
      <c r="Y54" s="8">
        <f t="shared" si="13"/>
        <v>4426.1899999999996</v>
      </c>
      <c r="Z54" s="8">
        <f t="shared" si="6"/>
        <v>11663.400000000001</v>
      </c>
      <c r="AA54" s="8">
        <f t="shared" si="32"/>
        <v>1004.4000000000001</v>
      </c>
      <c r="AB54" s="8">
        <f t="shared" si="14"/>
        <v>40446.479999999996</v>
      </c>
      <c r="AC54" s="8">
        <f t="shared" si="8"/>
        <v>0</v>
      </c>
      <c r="AD54" s="8">
        <f t="shared" si="9"/>
        <v>53114.28</v>
      </c>
      <c r="AE54" s="8">
        <f t="shared" si="33"/>
        <v>400</v>
      </c>
      <c r="AF54" s="8">
        <f t="shared" si="34"/>
        <v>600</v>
      </c>
      <c r="AG54" s="8"/>
      <c r="AH54" s="8">
        <f t="shared" si="29"/>
        <v>54114.28</v>
      </c>
    </row>
    <row r="55" spans="1:34" s="35" customFormat="1" x14ac:dyDescent="0.2">
      <c r="A55" s="31" t="s">
        <v>517</v>
      </c>
      <c r="B55" s="32"/>
      <c r="C55" s="36"/>
      <c r="D55" s="31"/>
      <c r="E55" s="31"/>
      <c r="F55" s="31"/>
      <c r="G55" s="31"/>
      <c r="H55" s="33"/>
      <c r="I55" s="31"/>
      <c r="J55" s="31"/>
      <c r="K55" s="34"/>
      <c r="L55" s="34">
        <f>+L56+L57+L58+L59+L60+L61+L62+L63+L64+L65</f>
        <v>6630.75</v>
      </c>
      <c r="M55" s="34">
        <f t="shared" ref="M55:AH55" si="35">+M56+M57+M58+M59+M60+M61+M62+M63+M64+M65</f>
        <v>835.57</v>
      </c>
      <c r="N55" s="34">
        <f t="shared" si="35"/>
        <v>837.00000000000011</v>
      </c>
      <c r="O55" s="34">
        <f t="shared" si="35"/>
        <v>0</v>
      </c>
      <c r="P55" s="34">
        <f>+P56+P57+P58+P59+P60+P61+P62+P63+P64+P65</f>
        <v>22237.63</v>
      </c>
      <c r="Q55" s="34">
        <f>+Q56+Q57+Q58+Q59+Q60+Q61+Q62+Q63+Q64+Q65</f>
        <v>9154</v>
      </c>
      <c r="R55" s="34">
        <f t="shared" si="35"/>
        <v>4000</v>
      </c>
      <c r="S55" s="34">
        <f t="shared" si="35"/>
        <v>3000</v>
      </c>
      <c r="T55" s="34">
        <f t="shared" si="35"/>
        <v>3000</v>
      </c>
      <c r="U55" s="34">
        <f t="shared" si="35"/>
        <v>7466.32</v>
      </c>
      <c r="V55" s="34">
        <f t="shared" si="35"/>
        <v>837.00000000000011</v>
      </c>
      <c r="W55" s="34">
        <f>+W56+W57+W58+W59+W60+W61+W62+W63+W64+W65</f>
        <v>22237.63</v>
      </c>
      <c r="X55" s="34">
        <f>+X56+X57+X58+X59+X60+X61+X62+X63+X64+X65</f>
        <v>9154</v>
      </c>
      <c r="Y55" s="34">
        <f t="shared" si="35"/>
        <v>39694.94999999999</v>
      </c>
      <c r="Z55" s="34">
        <f t="shared" si="35"/>
        <v>89595.839999999997</v>
      </c>
      <c r="AA55" s="34">
        <f t="shared" si="35"/>
        <v>10043.999999999998</v>
      </c>
      <c r="AB55" s="34">
        <f t="shared" si="35"/>
        <v>266851.55999999994</v>
      </c>
      <c r="AC55" s="34">
        <f t="shared" si="35"/>
        <v>109848</v>
      </c>
      <c r="AD55" s="34">
        <f t="shared" si="35"/>
        <v>476339.4</v>
      </c>
      <c r="AE55" s="34">
        <f t="shared" si="35"/>
        <v>4000</v>
      </c>
      <c r="AF55" s="34">
        <f t="shared" si="35"/>
        <v>6000</v>
      </c>
      <c r="AG55" s="34">
        <f t="shared" si="35"/>
        <v>0</v>
      </c>
      <c r="AH55" s="34">
        <f t="shared" si="35"/>
        <v>486339.4</v>
      </c>
    </row>
    <row r="56" spans="1:34" x14ac:dyDescent="0.2">
      <c r="A56" s="9"/>
      <c r="B56" s="7" t="s">
        <v>966</v>
      </c>
      <c r="C56" s="7" t="s">
        <v>518</v>
      </c>
      <c r="D56" s="6" t="s">
        <v>204</v>
      </c>
      <c r="E56" s="6" t="s">
        <v>398</v>
      </c>
      <c r="F56" s="6" t="s">
        <v>399</v>
      </c>
      <c r="G56" s="6" t="s">
        <v>519</v>
      </c>
      <c r="H56" s="12" t="s">
        <v>1051</v>
      </c>
      <c r="I56" s="6" t="s">
        <v>31</v>
      </c>
      <c r="J56" s="6" t="s">
        <v>520</v>
      </c>
      <c r="K56" s="8" t="s">
        <v>521</v>
      </c>
      <c r="L56" s="10">
        <v>738.1</v>
      </c>
      <c r="M56" s="10">
        <v>247.26</v>
      </c>
      <c r="N56" s="10">
        <v>83.7</v>
      </c>
      <c r="O56" s="10"/>
      <c r="P56" s="10">
        <v>0</v>
      </c>
      <c r="Q56" s="10">
        <v>3107</v>
      </c>
      <c r="R56" s="10">
        <v>400</v>
      </c>
      <c r="S56" s="10">
        <v>300</v>
      </c>
      <c r="T56" s="10">
        <v>300</v>
      </c>
      <c r="U56" s="8">
        <f t="shared" si="2"/>
        <v>985.36</v>
      </c>
      <c r="V56" s="8">
        <f t="shared" ref="V56:V65" si="36">SUM(N56)</f>
        <v>83.7</v>
      </c>
      <c r="W56" s="8">
        <f t="shared" si="4"/>
        <v>0</v>
      </c>
      <c r="X56" s="8">
        <f t="shared" si="5"/>
        <v>3107</v>
      </c>
      <c r="Y56" s="8">
        <f t="shared" si="13"/>
        <v>4176.0599999999995</v>
      </c>
      <c r="Z56" s="8">
        <f t="shared" si="6"/>
        <v>11824.32</v>
      </c>
      <c r="AA56" s="8">
        <f t="shared" ref="AA56:AA65" si="37">+V56*12</f>
        <v>1004.4000000000001</v>
      </c>
      <c r="AB56" s="8">
        <f t="shared" si="14"/>
        <v>0</v>
      </c>
      <c r="AC56" s="8">
        <f t="shared" si="8"/>
        <v>37284</v>
      </c>
      <c r="AD56" s="8">
        <f t="shared" si="9"/>
        <v>50112.72</v>
      </c>
      <c r="AE56" s="8">
        <f t="shared" ref="AE56:AE65" si="38">SUM(R56)</f>
        <v>400</v>
      </c>
      <c r="AF56" s="8">
        <f t="shared" ref="AF56:AF65" si="39">SUM(S56:T56)</f>
        <v>600</v>
      </c>
      <c r="AG56" s="8"/>
      <c r="AH56" s="8">
        <f t="shared" si="29"/>
        <v>51112.72</v>
      </c>
    </row>
    <row r="57" spans="1:34" x14ac:dyDescent="0.2">
      <c r="A57" s="6"/>
      <c r="B57" s="7" t="s">
        <v>972</v>
      </c>
      <c r="C57" s="7" t="s">
        <v>522</v>
      </c>
      <c r="D57" s="6" t="s">
        <v>209</v>
      </c>
      <c r="E57" s="6" t="s">
        <v>398</v>
      </c>
      <c r="F57" s="6" t="s">
        <v>405</v>
      </c>
      <c r="G57" s="6" t="s">
        <v>17</v>
      </c>
      <c r="H57" s="12" t="s">
        <v>1047</v>
      </c>
      <c r="I57" s="6" t="s">
        <v>5</v>
      </c>
      <c r="J57" s="6" t="s">
        <v>523</v>
      </c>
      <c r="K57" s="8" t="s">
        <v>524</v>
      </c>
      <c r="L57" s="8">
        <v>574.92999999999995</v>
      </c>
      <c r="M57" s="8">
        <v>0</v>
      </c>
      <c r="N57" s="8">
        <v>83.7</v>
      </c>
      <c r="O57" s="8"/>
      <c r="P57" s="8">
        <v>2918.49</v>
      </c>
      <c r="Q57" s="8"/>
      <c r="R57" s="8">
        <v>400</v>
      </c>
      <c r="S57" s="8">
        <v>300</v>
      </c>
      <c r="T57" s="8">
        <v>300</v>
      </c>
      <c r="U57" s="8">
        <f t="shared" si="2"/>
        <v>574.92999999999995</v>
      </c>
      <c r="V57" s="8">
        <f t="shared" si="36"/>
        <v>83.7</v>
      </c>
      <c r="W57" s="8">
        <f t="shared" si="4"/>
        <v>2918.49</v>
      </c>
      <c r="X57" s="8">
        <f t="shared" si="5"/>
        <v>0</v>
      </c>
      <c r="Y57" s="8">
        <f t="shared" si="13"/>
        <v>3577.1199999999994</v>
      </c>
      <c r="Z57" s="8">
        <f t="shared" si="6"/>
        <v>6899.16</v>
      </c>
      <c r="AA57" s="8">
        <f t="shared" si="37"/>
        <v>1004.4000000000001</v>
      </c>
      <c r="AB57" s="8">
        <f t="shared" si="14"/>
        <v>35021.879999999997</v>
      </c>
      <c r="AC57" s="8">
        <f t="shared" si="8"/>
        <v>0</v>
      </c>
      <c r="AD57" s="8">
        <f t="shared" si="9"/>
        <v>42925.440000000002</v>
      </c>
      <c r="AE57" s="8">
        <f t="shared" si="38"/>
        <v>400</v>
      </c>
      <c r="AF57" s="8">
        <f t="shared" si="39"/>
        <v>600</v>
      </c>
      <c r="AG57" s="8"/>
      <c r="AH57" s="8">
        <f t="shared" si="29"/>
        <v>43925.440000000002</v>
      </c>
    </row>
    <row r="58" spans="1:34" x14ac:dyDescent="0.2">
      <c r="A58" s="6"/>
      <c r="B58" s="7" t="s">
        <v>593</v>
      </c>
      <c r="C58" s="7" t="s">
        <v>525</v>
      </c>
      <c r="D58" s="6" t="s">
        <v>211</v>
      </c>
      <c r="E58" s="6" t="s">
        <v>398</v>
      </c>
      <c r="F58" s="6" t="s">
        <v>405</v>
      </c>
      <c r="G58" s="6" t="s">
        <v>17</v>
      </c>
      <c r="H58" s="12" t="s">
        <v>1047</v>
      </c>
      <c r="I58" s="6" t="s">
        <v>5</v>
      </c>
      <c r="J58" s="6" t="s">
        <v>526</v>
      </c>
      <c r="K58" s="8" t="s">
        <v>527</v>
      </c>
      <c r="L58" s="8">
        <v>574.92999999999995</v>
      </c>
      <c r="M58" s="8">
        <v>0</v>
      </c>
      <c r="N58" s="8">
        <v>83.7</v>
      </c>
      <c r="O58" s="8"/>
      <c r="P58" s="8">
        <v>2918.49</v>
      </c>
      <c r="Q58" s="8"/>
      <c r="R58" s="8">
        <v>400</v>
      </c>
      <c r="S58" s="8">
        <v>300</v>
      </c>
      <c r="T58" s="8">
        <v>300</v>
      </c>
      <c r="U58" s="8">
        <f t="shared" si="2"/>
        <v>574.92999999999995</v>
      </c>
      <c r="V58" s="8">
        <f t="shared" si="36"/>
        <v>83.7</v>
      </c>
      <c r="W58" s="8">
        <f t="shared" si="4"/>
        <v>2918.49</v>
      </c>
      <c r="X58" s="8">
        <f t="shared" si="5"/>
        <v>0</v>
      </c>
      <c r="Y58" s="8">
        <f t="shared" si="13"/>
        <v>3577.1199999999994</v>
      </c>
      <c r="Z58" s="8">
        <f t="shared" si="6"/>
        <v>6899.16</v>
      </c>
      <c r="AA58" s="8">
        <f t="shared" si="37"/>
        <v>1004.4000000000001</v>
      </c>
      <c r="AB58" s="8">
        <f t="shared" si="14"/>
        <v>35021.879999999997</v>
      </c>
      <c r="AC58" s="8">
        <f t="shared" si="8"/>
        <v>0</v>
      </c>
      <c r="AD58" s="8">
        <f t="shared" si="9"/>
        <v>42925.440000000002</v>
      </c>
      <c r="AE58" s="8">
        <f t="shared" si="38"/>
        <v>400</v>
      </c>
      <c r="AF58" s="8">
        <f t="shared" si="39"/>
        <v>600</v>
      </c>
      <c r="AG58" s="8"/>
      <c r="AH58" s="8">
        <f t="shared" si="29"/>
        <v>43925.440000000002</v>
      </c>
    </row>
    <row r="59" spans="1:34" x14ac:dyDescent="0.2">
      <c r="A59" s="6"/>
      <c r="B59" s="7" t="s">
        <v>969</v>
      </c>
      <c r="C59" s="7" t="s">
        <v>528</v>
      </c>
      <c r="D59" s="6" t="s">
        <v>228</v>
      </c>
      <c r="E59" s="6" t="s">
        <v>398</v>
      </c>
      <c r="F59" s="6" t="s">
        <v>438</v>
      </c>
      <c r="G59" s="6" t="s">
        <v>29</v>
      </c>
      <c r="H59" s="12" t="s">
        <v>1049</v>
      </c>
      <c r="I59" s="6" t="s">
        <v>10</v>
      </c>
      <c r="J59" s="6" t="s">
        <v>529</v>
      </c>
      <c r="K59" s="8" t="s">
        <v>530</v>
      </c>
      <c r="L59" s="8">
        <v>673.65</v>
      </c>
      <c r="M59" s="8">
        <v>0</v>
      </c>
      <c r="N59" s="8">
        <v>83.7</v>
      </c>
      <c r="O59" s="8"/>
      <c r="P59" s="8">
        <v>3370.54</v>
      </c>
      <c r="Q59" s="8"/>
      <c r="R59" s="8">
        <v>400</v>
      </c>
      <c r="S59" s="8">
        <v>300</v>
      </c>
      <c r="T59" s="8">
        <v>300</v>
      </c>
      <c r="U59" s="8">
        <f t="shared" si="2"/>
        <v>673.65</v>
      </c>
      <c r="V59" s="8">
        <f t="shared" si="36"/>
        <v>83.7</v>
      </c>
      <c r="W59" s="8">
        <f t="shared" si="4"/>
        <v>3370.54</v>
      </c>
      <c r="X59" s="8">
        <f t="shared" si="5"/>
        <v>0</v>
      </c>
      <c r="Y59" s="8">
        <f t="shared" si="13"/>
        <v>4127.8899999999994</v>
      </c>
      <c r="Z59" s="8">
        <f t="shared" si="6"/>
        <v>8083.7999999999993</v>
      </c>
      <c r="AA59" s="8">
        <f t="shared" si="37"/>
        <v>1004.4000000000001</v>
      </c>
      <c r="AB59" s="8">
        <f t="shared" si="14"/>
        <v>40446.479999999996</v>
      </c>
      <c r="AC59" s="8">
        <f t="shared" si="8"/>
        <v>0</v>
      </c>
      <c r="AD59" s="8">
        <f t="shared" si="9"/>
        <v>49534.679999999993</v>
      </c>
      <c r="AE59" s="8">
        <f t="shared" si="38"/>
        <v>400</v>
      </c>
      <c r="AF59" s="8">
        <f t="shared" si="39"/>
        <v>600</v>
      </c>
      <c r="AG59" s="8"/>
      <c r="AH59" s="8">
        <f t="shared" si="29"/>
        <v>50534.679999999993</v>
      </c>
    </row>
    <row r="60" spans="1:34" x14ac:dyDescent="0.2">
      <c r="A60" s="9"/>
      <c r="B60" s="7" t="s">
        <v>602</v>
      </c>
      <c r="C60" s="7" t="s">
        <v>531</v>
      </c>
      <c r="D60" s="6" t="s">
        <v>253</v>
      </c>
      <c r="E60" s="6" t="s">
        <v>398</v>
      </c>
      <c r="F60" s="6" t="s">
        <v>405</v>
      </c>
      <c r="G60" s="6" t="s">
        <v>32</v>
      </c>
      <c r="H60" s="12" t="s">
        <v>1047</v>
      </c>
      <c r="I60" s="6" t="s">
        <v>6</v>
      </c>
      <c r="J60" s="6" t="s">
        <v>532</v>
      </c>
      <c r="K60" s="8" t="s">
        <v>533</v>
      </c>
      <c r="L60" s="10">
        <v>567.16999999999996</v>
      </c>
      <c r="M60" s="10">
        <v>0</v>
      </c>
      <c r="N60" s="10">
        <v>83.7</v>
      </c>
      <c r="O60" s="10"/>
      <c r="P60" s="10">
        <v>2918.49</v>
      </c>
      <c r="Q60" s="10"/>
      <c r="R60" s="10">
        <v>400</v>
      </c>
      <c r="S60" s="10">
        <v>300</v>
      </c>
      <c r="T60" s="10">
        <v>300</v>
      </c>
      <c r="U60" s="8">
        <f t="shared" si="2"/>
        <v>567.16999999999996</v>
      </c>
      <c r="V60" s="8">
        <f t="shared" si="36"/>
        <v>83.7</v>
      </c>
      <c r="W60" s="8">
        <f t="shared" si="4"/>
        <v>2918.49</v>
      </c>
      <c r="X60" s="8">
        <f t="shared" si="5"/>
        <v>0</v>
      </c>
      <c r="Y60" s="8">
        <f t="shared" si="13"/>
        <v>3569.3599999999997</v>
      </c>
      <c r="Z60" s="8">
        <f t="shared" si="6"/>
        <v>6806.0399999999991</v>
      </c>
      <c r="AA60" s="8">
        <f t="shared" si="37"/>
        <v>1004.4000000000001</v>
      </c>
      <c r="AB60" s="8">
        <f t="shared" si="14"/>
        <v>35021.879999999997</v>
      </c>
      <c r="AC60" s="8">
        <f t="shared" si="8"/>
        <v>0</v>
      </c>
      <c r="AD60" s="8">
        <f t="shared" si="9"/>
        <v>42832.32</v>
      </c>
      <c r="AE60" s="8">
        <f t="shared" si="38"/>
        <v>400</v>
      </c>
      <c r="AF60" s="8">
        <f t="shared" si="39"/>
        <v>600</v>
      </c>
      <c r="AG60" s="8"/>
      <c r="AH60" s="8">
        <f t="shared" si="29"/>
        <v>43832.32</v>
      </c>
    </row>
    <row r="61" spans="1:34" x14ac:dyDescent="0.2">
      <c r="A61" s="6"/>
      <c r="B61" s="7" t="s">
        <v>965</v>
      </c>
      <c r="C61" s="7" t="s">
        <v>534</v>
      </c>
      <c r="D61" s="6" t="s">
        <v>282</v>
      </c>
      <c r="E61" s="6" t="s">
        <v>398</v>
      </c>
      <c r="F61" s="6" t="s">
        <v>399</v>
      </c>
      <c r="G61" s="6" t="s">
        <v>30</v>
      </c>
      <c r="H61" s="12" t="s">
        <v>1046</v>
      </c>
      <c r="I61" s="6" t="s">
        <v>16</v>
      </c>
      <c r="J61" s="6" t="s">
        <v>535</v>
      </c>
      <c r="K61" s="8" t="s">
        <v>536</v>
      </c>
      <c r="L61" s="8">
        <v>757.49</v>
      </c>
      <c r="M61" s="8">
        <v>195.59</v>
      </c>
      <c r="N61" s="8">
        <v>83.7</v>
      </c>
      <c r="O61" s="8"/>
      <c r="P61" s="8">
        <v>0</v>
      </c>
      <c r="Q61" s="8">
        <v>3568</v>
      </c>
      <c r="R61" s="8">
        <v>400</v>
      </c>
      <c r="S61" s="8">
        <v>300</v>
      </c>
      <c r="T61" s="8">
        <v>300</v>
      </c>
      <c r="U61" s="8">
        <f t="shared" si="2"/>
        <v>953.08</v>
      </c>
      <c r="V61" s="8">
        <f t="shared" si="36"/>
        <v>83.7</v>
      </c>
      <c r="W61" s="8">
        <f t="shared" si="4"/>
        <v>0</v>
      </c>
      <c r="X61" s="8">
        <f t="shared" si="5"/>
        <v>3568</v>
      </c>
      <c r="Y61" s="8">
        <f t="shared" si="13"/>
        <v>4604.78</v>
      </c>
      <c r="Z61" s="8">
        <f t="shared" si="6"/>
        <v>11436.960000000001</v>
      </c>
      <c r="AA61" s="8">
        <f t="shared" si="37"/>
        <v>1004.4000000000001</v>
      </c>
      <c r="AB61" s="8">
        <f t="shared" si="14"/>
        <v>0</v>
      </c>
      <c r="AC61" s="8">
        <f t="shared" si="8"/>
        <v>42816</v>
      </c>
      <c r="AD61" s="8">
        <f t="shared" si="9"/>
        <v>55257.36</v>
      </c>
      <c r="AE61" s="8">
        <f t="shared" si="38"/>
        <v>400</v>
      </c>
      <c r="AF61" s="8">
        <f t="shared" si="39"/>
        <v>600</v>
      </c>
      <c r="AG61" s="8"/>
      <c r="AH61" s="8">
        <f t="shared" si="29"/>
        <v>56257.36</v>
      </c>
    </row>
    <row r="62" spans="1:34" x14ac:dyDescent="0.2">
      <c r="A62" s="6"/>
      <c r="B62" s="7" t="s">
        <v>967</v>
      </c>
      <c r="C62" s="7" t="s">
        <v>537</v>
      </c>
      <c r="D62" s="6" t="s">
        <v>287</v>
      </c>
      <c r="E62" s="6" t="s">
        <v>398</v>
      </c>
      <c r="F62" s="6" t="s">
        <v>438</v>
      </c>
      <c r="G62" s="6" t="s">
        <v>28</v>
      </c>
      <c r="H62" s="12" t="s">
        <v>1049</v>
      </c>
      <c r="I62" s="6" t="s">
        <v>20</v>
      </c>
      <c r="J62" s="6" t="s">
        <v>538</v>
      </c>
      <c r="K62" s="8" t="s">
        <v>539</v>
      </c>
      <c r="L62" s="8">
        <v>698.59</v>
      </c>
      <c r="M62" s="8">
        <v>188.97</v>
      </c>
      <c r="N62" s="8">
        <v>83.7</v>
      </c>
      <c r="O62" s="8"/>
      <c r="P62" s="8">
        <v>3370.54</v>
      </c>
      <c r="Q62" s="8"/>
      <c r="R62" s="8">
        <v>400</v>
      </c>
      <c r="S62" s="8">
        <v>300</v>
      </c>
      <c r="T62" s="8">
        <v>300</v>
      </c>
      <c r="U62" s="8">
        <f t="shared" si="2"/>
        <v>887.56000000000006</v>
      </c>
      <c r="V62" s="8">
        <f t="shared" si="36"/>
        <v>83.7</v>
      </c>
      <c r="W62" s="8">
        <f t="shared" si="4"/>
        <v>3370.54</v>
      </c>
      <c r="X62" s="8">
        <f t="shared" si="5"/>
        <v>0</v>
      </c>
      <c r="Y62" s="8">
        <f t="shared" si="13"/>
        <v>4341.8</v>
      </c>
      <c r="Z62" s="8">
        <f t="shared" si="6"/>
        <v>10650.720000000001</v>
      </c>
      <c r="AA62" s="8">
        <f t="shared" si="37"/>
        <v>1004.4000000000001</v>
      </c>
      <c r="AB62" s="8">
        <f t="shared" si="14"/>
        <v>40446.479999999996</v>
      </c>
      <c r="AC62" s="8">
        <f t="shared" si="8"/>
        <v>0</v>
      </c>
      <c r="AD62" s="8">
        <f t="shared" si="9"/>
        <v>52101.599999999999</v>
      </c>
      <c r="AE62" s="8">
        <f t="shared" si="38"/>
        <v>400</v>
      </c>
      <c r="AF62" s="8">
        <f t="shared" si="39"/>
        <v>600</v>
      </c>
      <c r="AG62" s="8"/>
      <c r="AH62" s="8">
        <f t="shared" si="29"/>
        <v>53101.599999999999</v>
      </c>
    </row>
    <row r="63" spans="1:34" x14ac:dyDescent="0.2">
      <c r="A63" s="9"/>
      <c r="B63" s="7" t="s">
        <v>971</v>
      </c>
      <c r="C63" s="7" t="s">
        <v>540</v>
      </c>
      <c r="D63" s="6" t="s">
        <v>288</v>
      </c>
      <c r="E63" s="6" t="s">
        <v>398</v>
      </c>
      <c r="F63" s="6" t="s">
        <v>438</v>
      </c>
      <c r="G63" s="6" t="s">
        <v>29</v>
      </c>
      <c r="H63" s="12" t="s">
        <v>1049</v>
      </c>
      <c r="I63" s="6" t="s">
        <v>10</v>
      </c>
      <c r="J63" s="6" t="s">
        <v>541</v>
      </c>
      <c r="K63" s="8" t="s">
        <v>542</v>
      </c>
      <c r="L63" s="10">
        <v>673.65</v>
      </c>
      <c r="M63" s="10">
        <v>63.75</v>
      </c>
      <c r="N63" s="10">
        <v>83.7</v>
      </c>
      <c r="O63" s="10"/>
      <c r="P63" s="10">
        <v>3370.54</v>
      </c>
      <c r="Q63" s="10"/>
      <c r="R63" s="10">
        <v>400</v>
      </c>
      <c r="S63" s="10">
        <v>300</v>
      </c>
      <c r="T63" s="10">
        <v>300</v>
      </c>
      <c r="U63" s="8">
        <f t="shared" si="2"/>
        <v>737.4</v>
      </c>
      <c r="V63" s="8">
        <f t="shared" si="36"/>
        <v>83.7</v>
      </c>
      <c r="W63" s="8">
        <f t="shared" si="4"/>
        <v>3370.54</v>
      </c>
      <c r="X63" s="8">
        <f t="shared" si="5"/>
        <v>0</v>
      </c>
      <c r="Y63" s="8">
        <f t="shared" si="13"/>
        <v>4191.6399999999994</v>
      </c>
      <c r="Z63" s="8">
        <f t="shared" si="6"/>
        <v>8848.7999999999993</v>
      </c>
      <c r="AA63" s="8">
        <f t="shared" si="37"/>
        <v>1004.4000000000001</v>
      </c>
      <c r="AB63" s="8">
        <f t="shared" si="14"/>
        <v>40446.479999999996</v>
      </c>
      <c r="AC63" s="8">
        <f t="shared" si="8"/>
        <v>0</v>
      </c>
      <c r="AD63" s="8">
        <f t="shared" si="9"/>
        <v>50299.679999999993</v>
      </c>
      <c r="AE63" s="8">
        <f t="shared" si="38"/>
        <v>400</v>
      </c>
      <c r="AF63" s="8">
        <f t="shared" si="39"/>
        <v>600</v>
      </c>
      <c r="AG63" s="8"/>
      <c r="AH63" s="8">
        <f t="shared" si="29"/>
        <v>51299.679999999993</v>
      </c>
    </row>
    <row r="64" spans="1:34" x14ac:dyDescent="0.2">
      <c r="A64" s="6"/>
      <c r="B64" s="7" t="s">
        <v>970</v>
      </c>
      <c r="C64" s="7" t="s">
        <v>543</v>
      </c>
      <c r="D64" s="6" t="s">
        <v>329</v>
      </c>
      <c r="E64" s="6" t="s">
        <v>398</v>
      </c>
      <c r="F64" s="6" t="s">
        <v>438</v>
      </c>
      <c r="G64" s="6" t="s">
        <v>29</v>
      </c>
      <c r="H64" s="12" t="s">
        <v>1049</v>
      </c>
      <c r="I64" s="6" t="s">
        <v>10</v>
      </c>
      <c r="J64" s="6" t="s">
        <v>544</v>
      </c>
      <c r="K64" s="8" t="s">
        <v>545</v>
      </c>
      <c r="L64" s="8">
        <v>673.65</v>
      </c>
      <c r="M64" s="8">
        <v>22.73</v>
      </c>
      <c r="N64" s="8">
        <v>83.7</v>
      </c>
      <c r="O64" s="8"/>
      <c r="P64" s="8">
        <v>0</v>
      </c>
      <c r="Q64" s="8">
        <v>2479</v>
      </c>
      <c r="R64" s="8">
        <v>400</v>
      </c>
      <c r="S64" s="8">
        <v>300</v>
      </c>
      <c r="T64" s="8">
        <v>300</v>
      </c>
      <c r="U64" s="8">
        <f t="shared" si="2"/>
        <v>696.38</v>
      </c>
      <c r="V64" s="8">
        <f t="shared" si="36"/>
        <v>83.7</v>
      </c>
      <c r="W64" s="8">
        <f t="shared" si="4"/>
        <v>0</v>
      </c>
      <c r="X64" s="8">
        <f t="shared" si="5"/>
        <v>2479</v>
      </c>
      <c r="Y64" s="8">
        <f t="shared" si="13"/>
        <v>3259.08</v>
      </c>
      <c r="Z64" s="8">
        <f t="shared" si="6"/>
        <v>8356.56</v>
      </c>
      <c r="AA64" s="8">
        <f t="shared" si="37"/>
        <v>1004.4000000000001</v>
      </c>
      <c r="AB64" s="8">
        <f t="shared" si="14"/>
        <v>0</v>
      </c>
      <c r="AC64" s="8">
        <f t="shared" si="8"/>
        <v>29748</v>
      </c>
      <c r="AD64" s="8">
        <f t="shared" si="9"/>
        <v>39108.959999999999</v>
      </c>
      <c r="AE64" s="8">
        <f t="shared" si="38"/>
        <v>400</v>
      </c>
      <c r="AF64" s="8">
        <f t="shared" si="39"/>
        <v>600</v>
      </c>
      <c r="AG64" s="8"/>
      <c r="AH64" s="8">
        <f t="shared" si="29"/>
        <v>40108.959999999999</v>
      </c>
    </row>
    <row r="65" spans="1:34" x14ac:dyDescent="0.2">
      <c r="A65" s="6"/>
      <c r="B65" s="7" t="s">
        <v>968</v>
      </c>
      <c r="C65" s="7" t="s">
        <v>546</v>
      </c>
      <c r="D65" s="6" t="s">
        <v>249</v>
      </c>
      <c r="E65" s="6" t="s">
        <v>398</v>
      </c>
      <c r="F65" s="6" t="s">
        <v>438</v>
      </c>
      <c r="G65" s="6" t="s">
        <v>28</v>
      </c>
      <c r="H65" s="12" t="s">
        <v>1049</v>
      </c>
      <c r="I65" s="6" t="s">
        <v>20</v>
      </c>
      <c r="J65" s="6" t="s">
        <v>547</v>
      </c>
      <c r="K65" s="8" t="s">
        <v>548</v>
      </c>
      <c r="L65" s="8">
        <v>698.59</v>
      </c>
      <c r="M65" s="8">
        <v>117.27</v>
      </c>
      <c r="N65" s="8">
        <v>83.7</v>
      </c>
      <c r="O65" s="8"/>
      <c r="P65" s="8">
        <v>3370.54</v>
      </c>
      <c r="Q65" s="8"/>
      <c r="R65" s="8">
        <v>400</v>
      </c>
      <c r="S65" s="8">
        <v>300</v>
      </c>
      <c r="T65" s="8">
        <v>300</v>
      </c>
      <c r="U65" s="8">
        <f t="shared" si="2"/>
        <v>815.86</v>
      </c>
      <c r="V65" s="8">
        <f t="shared" si="36"/>
        <v>83.7</v>
      </c>
      <c r="W65" s="8">
        <f t="shared" si="4"/>
        <v>3370.54</v>
      </c>
      <c r="X65" s="8">
        <f t="shared" si="5"/>
        <v>0</v>
      </c>
      <c r="Y65" s="8">
        <f t="shared" si="13"/>
        <v>4270.0999999999995</v>
      </c>
      <c r="Z65" s="8">
        <f t="shared" si="6"/>
        <v>9790.32</v>
      </c>
      <c r="AA65" s="8">
        <f t="shared" si="37"/>
        <v>1004.4000000000001</v>
      </c>
      <c r="AB65" s="8">
        <f t="shared" si="14"/>
        <v>40446.479999999996</v>
      </c>
      <c r="AC65" s="8">
        <f t="shared" si="8"/>
        <v>0</v>
      </c>
      <c r="AD65" s="8">
        <f t="shared" si="9"/>
        <v>51241.2</v>
      </c>
      <c r="AE65" s="8">
        <f t="shared" si="38"/>
        <v>400</v>
      </c>
      <c r="AF65" s="8">
        <f t="shared" si="39"/>
        <v>600</v>
      </c>
      <c r="AG65" s="8"/>
      <c r="AH65" s="8">
        <f t="shared" si="29"/>
        <v>52241.2</v>
      </c>
    </row>
    <row r="66" spans="1:34" s="35" customFormat="1" x14ac:dyDescent="0.2">
      <c r="A66" s="31" t="s">
        <v>551</v>
      </c>
      <c r="B66" s="32"/>
      <c r="C66" s="31"/>
      <c r="D66" s="31"/>
      <c r="E66" s="31"/>
      <c r="F66" s="31"/>
      <c r="G66" s="31"/>
      <c r="H66" s="33"/>
      <c r="I66" s="31"/>
      <c r="J66" s="31"/>
      <c r="K66" s="34"/>
      <c r="L66" s="34">
        <f>+L67+L68+L69</f>
        <v>2023.25</v>
      </c>
      <c r="M66" s="34">
        <f t="shared" ref="M66:AH66" si="40">+M67+M68+M69</f>
        <v>819.56</v>
      </c>
      <c r="N66" s="34">
        <f t="shared" si="40"/>
        <v>251.10000000000002</v>
      </c>
      <c r="O66" s="34">
        <f t="shared" si="40"/>
        <v>0</v>
      </c>
      <c r="P66" s="34">
        <f>+P67+P68+P69</f>
        <v>2918.49</v>
      </c>
      <c r="Q66" s="34">
        <f>+Q67+Q68+Q69</f>
        <v>6047</v>
      </c>
      <c r="R66" s="34">
        <f t="shared" si="40"/>
        <v>1200</v>
      </c>
      <c r="S66" s="34">
        <f t="shared" si="40"/>
        <v>900</v>
      </c>
      <c r="T66" s="34">
        <f t="shared" si="40"/>
        <v>900</v>
      </c>
      <c r="U66" s="34">
        <f t="shared" si="40"/>
        <v>2842.8100000000004</v>
      </c>
      <c r="V66" s="34">
        <f t="shared" si="40"/>
        <v>251.10000000000002</v>
      </c>
      <c r="W66" s="34">
        <f>+W67+W68+W69</f>
        <v>2918.49</v>
      </c>
      <c r="X66" s="34">
        <f>+X67+X68+X69</f>
        <v>6047</v>
      </c>
      <c r="Y66" s="34">
        <f t="shared" si="40"/>
        <v>12059.399999999998</v>
      </c>
      <c r="Z66" s="34">
        <f t="shared" si="40"/>
        <v>34113.72</v>
      </c>
      <c r="AA66" s="34">
        <f t="shared" si="40"/>
        <v>3013.2000000000003</v>
      </c>
      <c r="AB66" s="34">
        <f t="shared" si="40"/>
        <v>35021.879999999997</v>
      </c>
      <c r="AC66" s="34">
        <f t="shared" si="40"/>
        <v>72564</v>
      </c>
      <c r="AD66" s="34">
        <f t="shared" si="40"/>
        <v>144712.79999999999</v>
      </c>
      <c r="AE66" s="34">
        <f t="shared" si="40"/>
        <v>1200</v>
      </c>
      <c r="AF66" s="34">
        <f t="shared" si="40"/>
        <v>1800</v>
      </c>
      <c r="AG66" s="34">
        <f t="shared" si="40"/>
        <v>0</v>
      </c>
      <c r="AH66" s="34">
        <f t="shared" si="40"/>
        <v>147712.79999999999</v>
      </c>
    </row>
    <row r="67" spans="1:34" x14ac:dyDescent="0.2">
      <c r="A67" s="6"/>
      <c r="B67" s="7" t="s">
        <v>973</v>
      </c>
      <c r="C67" s="7" t="s">
        <v>552</v>
      </c>
      <c r="D67" s="6" t="s">
        <v>224</v>
      </c>
      <c r="E67" s="6" t="s">
        <v>398</v>
      </c>
      <c r="F67" s="6" t="s">
        <v>438</v>
      </c>
      <c r="G67" s="6" t="s">
        <v>28</v>
      </c>
      <c r="H67" s="12" t="s">
        <v>1049</v>
      </c>
      <c r="I67" s="6" t="s">
        <v>20</v>
      </c>
      <c r="J67" s="6" t="s">
        <v>553</v>
      </c>
      <c r="K67" s="8" t="s">
        <v>554</v>
      </c>
      <c r="L67" s="8">
        <v>698.59</v>
      </c>
      <c r="M67" s="8">
        <v>819.56</v>
      </c>
      <c r="N67" s="8">
        <v>83.7</v>
      </c>
      <c r="O67" s="8"/>
      <c r="P67" s="8"/>
      <c r="Q67" s="8">
        <v>2479</v>
      </c>
      <c r="R67" s="8">
        <v>400</v>
      </c>
      <c r="S67" s="8">
        <v>300</v>
      </c>
      <c r="T67" s="8">
        <v>300</v>
      </c>
      <c r="U67" s="8">
        <f t="shared" si="2"/>
        <v>1518.15</v>
      </c>
      <c r="V67" s="8">
        <f>SUM(N67)</f>
        <v>83.7</v>
      </c>
      <c r="W67" s="8">
        <f t="shared" si="4"/>
        <v>0</v>
      </c>
      <c r="X67" s="8">
        <f t="shared" si="5"/>
        <v>2479</v>
      </c>
      <c r="Y67" s="8">
        <f t="shared" si="13"/>
        <v>4080.85</v>
      </c>
      <c r="Z67" s="8">
        <f t="shared" si="6"/>
        <v>18217.800000000003</v>
      </c>
      <c r="AA67" s="8">
        <f t="shared" ref="AA67:AA69" si="41">+V67*12</f>
        <v>1004.4000000000001</v>
      </c>
      <c r="AB67" s="8">
        <f t="shared" si="14"/>
        <v>0</v>
      </c>
      <c r="AC67" s="8">
        <f t="shared" si="8"/>
        <v>29748</v>
      </c>
      <c r="AD67" s="8">
        <f t="shared" si="9"/>
        <v>48970.200000000004</v>
      </c>
      <c r="AE67" s="8">
        <f>SUM(R67)</f>
        <v>400</v>
      </c>
      <c r="AF67" s="8">
        <f>SUM(S67:T67)</f>
        <v>600</v>
      </c>
      <c r="AG67" s="8"/>
      <c r="AH67" s="8">
        <f t="shared" si="29"/>
        <v>49970.200000000004</v>
      </c>
    </row>
    <row r="68" spans="1:34" x14ac:dyDescent="0.2">
      <c r="A68" s="6"/>
      <c r="B68" s="7" t="s">
        <v>974</v>
      </c>
      <c r="C68" s="7" t="s">
        <v>555</v>
      </c>
      <c r="D68" s="6" t="s">
        <v>237</v>
      </c>
      <c r="E68" s="6" t="s">
        <v>398</v>
      </c>
      <c r="F68" s="6" t="s">
        <v>405</v>
      </c>
      <c r="G68" s="6" t="s">
        <v>32</v>
      </c>
      <c r="H68" s="12" t="s">
        <v>1047</v>
      </c>
      <c r="I68" s="6" t="s">
        <v>6</v>
      </c>
      <c r="J68" s="6" t="s">
        <v>556</v>
      </c>
      <c r="K68" s="8" t="s">
        <v>557</v>
      </c>
      <c r="L68" s="8">
        <v>567.16999999999996</v>
      </c>
      <c r="M68" s="8">
        <v>0</v>
      </c>
      <c r="N68" s="8">
        <v>83.7</v>
      </c>
      <c r="O68" s="8"/>
      <c r="P68" s="8">
        <v>2918.49</v>
      </c>
      <c r="Q68" s="8"/>
      <c r="R68" s="8">
        <v>400</v>
      </c>
      <c r="S68" s="8">
        <v>300</v>
      </c>
      <c r="T68" s="8">
        <v>300</v>
      </c>
      <c r="U68" s="8">
        <f t="shared" si="2"/>
        <v>567.16999999999996</v>
      </c>
      <c r="V68" s="8">
        <f>SUM(N68)</f>
        <v>83.7</v>
      </c>
      <c r="W68" s="8">
        <f t="shared" si="4"/>
        <v>2918.49</v>
      </c>
      <c r="X68" s="8">
        <f t="shared" si="5"/>
        <v>0</v>
      </c>
      <c r="Y68" s="8">
        <f t="shared" si="13"/>
        <v>3569.3599999999997</v>
      </c>
      <c r="Z68" s="8">
        <f t="shared" si="6"/>
        <v>6806.0399999999991</v>
      </c>
      <c r="AA68" s="8">
        <f t="shared" si="41"/>
        <v>1004.4000000000001</v>
      </c>
      <c r="AB68" s="8">
        <f t="shared" si="14"/>
        <v>35021.879999999997</v>
      </c>
      <c r="AC68" s="8">
        <f t="shared" si="8"/>
        <v>0</v>
      </c>
      <c r="AD68" s="8">
        <f t="shared" si="9"/>
        <v>42832.32</v>
      </c>
      <c r="AE68" s="8">
        <f>SUM(R68)</f>
        <v>400</v>
      </c>
      <c r="AF68" s="8">
        <f>SUM(S68:T68)</f>
        <v>600</v>
      </c>
      <c r="AG68" s="8"/>
      <c r="AH68" s="8">
        <f t="shared" si="29"/>
        <v>43832.32</v>
      </c>
    </row>
    <row r="69" spans="1:34" x14ac:dyDescent="0.2">
      <c r="A69" s="9"/>
      <c r="B69" s="7" t="s">
        <v>599</v>
      </c>
      <c r="C69" s="7" t="s">
        <v>558</v>
      </c>
      <c r="D69" s="6" t="s">
        <v>278</v>
      </c>
      <c r="E69" s="6" t="s">
        <v>398</v>
      </c>
      <c r="F69" s="6" t="s">
        <v>399</v>
      </c>
      <c r="G69" s="6" t="s">
        <v>559</v>
      </c>
      <c r="H69" s="12" t="s">
        <v>1050</v>
      </c>
      <c r="I69" s="6" t="s">
        <v>16</v>
      </c>
      <c r="J69" s="6" t="s">
        <v>560</v>
      </c>
      <c r="K69" s="8" t="s">
        <v>561</v>
      </c>
      <c r="L69" s="10">
        <v>757.49</v>
      </c>
      <c r="M69" s="10">
        <v>0</v>
      </c>
      <c r="N69" s="10">
        <v>83.7</v>
      </c>
      <c r="O69" s="10"/>
      <c r="P69" s="10"/>
      <c r="Q69" s="10">
        <v>3568</v>
      </c>
      <c r="R69" s="10">
        <v>400</v>
      </c>
      <c r="S69" s="10">
        <v>300</v>
      </c>
      <c r="T69" s="10">
        <v>300</v>
      </c>
      <c r="U69" s="8">
        <f t="shared" si="2"/>
        <v>757.49</v>
      </c>
      <c r="V69" s="8">
        <f>SUM(N69)</f>
        <v>83.7</v>
      </c>
      <c r="W69" s="8">
        <f t="shared" si="4"/>
        <v>0</v>
      </c>
      <c r="X69" s="8">
        <f t="shared" si="5"/>
        <v>3568</v>
      </c>
      <c r="Y69" s="8">
        <f t="shared" si="13"/>
        <v>4409.1899999999996</v>
      </c>
      <c r="Z69" s="8">
        <f t="shared" si="6"/>
        <v>9089.880000000001</v>
      </c>
      <c r="AA69" s="8">
        <f t="shared" si="41"/>
        <v>1004.4000000000001</v>
      </c>
      <c r="AB69" s="8">
        <f t="shared" si="14"/>
        <v>0</v>
      </c>
      <c r="AC69" s="8">
        <f t="shared" si="8"/>
        <v>42816</v>
      </c>
      <c r="AD69" s="8">
        <f t="shared" si="9"/>
        <v>52910.28</v>
      </c>
      <c r="AE69" s="8">
        <f>SUM(R69)</f>
        <v>400</v>
      </c>
      <c r="AF69" s="8">
        <f>SUM(S69:T69)</f>
        <v>600</v>
      </c>
      <c r="AG69" s="8"/>
      <c r="AH69" s="8">
        <f t="shared" si="29"/>
        <v>53910.28</v>
      </c>
    </row>
    <row r="70" spans="1:34" s="35" customFormat="1" x14ac:dyDescent="0.2">
      <c r="A70" s="31" t="s">
        <v>565</v>
      </c>
      <c r="B70" s="32"/>
      <c r="C70" s="32"/>
      <c r="D70" s="31"/>
      <c r="E70" s="31"/>
      <c r="F70" s="31"/>
      <c r="G70" s="31"/>
      <c r="H70" s="33"/>
      <c r="I70" s="31"/>
      <c r="J70" s="31"/>
      <c r="K70" s="34"/>
      <c r="L70" s="34">
        <f>+L71+L72+L73+L74+L75+L76+L77+L78+L79</f>
        <v>5263.88</v>
      </c>
      <c r="M70" s="34">
        <f t="shared" ref="M70:AH70" si="42">+M71+M72+M73+M74+M75+M76+M77+M78+M79</f>
        <v>0</v>
      </c>
      <c r="N70" s="34">
        <f t="shared" si="42"/>
        <v>753.30000000000007</v>
      </c>
      <c r="O70" s="34">
        <f t="shared" si="42"/>
        <v>0</v>
      </c>
      <c r="P70" s="34">
        <f>+P71+P72+P73+P74+P75+P76+P77+P78+P79</f>
        <v>20052.729999999996</v>
      </c>
      <c r="Q70" s="34">
        <f>+Q71+Q72+Q73+Q74+Q75+Q76+Q77+Q78+Q79</f>
        <v>5642</v>
      </c>
      <c r="R70" s="34">
        <f t="shared" si="42"/>
        <v>3600</v>
      </c>
      <c r="S70" s="34">
        <f t="shared" si="42"/>
        <v>2700</v>
      </c>
      <c r="T70" s="34">
        <f t="shared" si="42"/>
        <v>2700</v>
      </c>
      <c r="U70" s="34">
        <f t="shared" si="42"/>
        <v>5263.88</v>
      </c>
      <c r="V70" s="34">
        <f t="shared" si="42"/>
        <v>753.30000000000007</v>
      </c>
      <c r="W70" s="34">
        <f>+W71+W72+W73+W74+W75+W76+W77+W78+W79</f>
        <v>20052.729999999996</v>
      </c>
      <c r="X70" s="34">
        <f>+X71+X72+X73+X74+X75+X76+X77+X78+X79</f>
        <v>5642</v>
      </c>
      <c r="Y70" s="34">
        <f t="shared" si="42"/>
        <v>31711.909999999996</v>
      </c>
      <c r="Z70" s="34">
        <f t="shared" si="42"/>
        <v>63166.559999999998</v>
      </c>
      <c r="AA70" s="34">
        <f t="shared" si="42"/>
        <v>9039.5999999999985</v>
      </c>
      <c r="AB70" s="34">
        <f t="shared" si="42"/>
        <v>240632.76</v>
      </c>
      <c r="AC70" s="34">
        <f t="shared" si="42"/>
        <v>67704</v>
      </c>
      <c r="AD70" s="34">
        <f t="shared" si="42"/>
        <v>380542.92000000004</v>
      </c>
      <c r="AE70" s="34">
        <f t="shared" si="42"/>
        <v>3600</v>
      </c>
      <c r="AF70" s="34">
        <f t="shared" si="42"/>
        <v>5400</v>
      </c>
      <c r="AG70" s="34">
        <f t="shared" si="42"/>
        <v>0</v>
      </c>
      <c r="AH70" s="34">
        <f t="shared" si="42"/>
        <v>389542.92000000004</v>
      </c>
    </row>
    <row r="71" spans="1:34" x14ac:dyDescent="0.2">
      <c r="A71" s="9"/>
      <c r="B71" s="7" t="s">
        <v>977</v>
      </c>
      <c r="C71" s="7" t="s">
        <v>566</v>
      </c>
      <c r="D71" s="6" t="s">
        <v>198</v>
      </c>
      <c r="E71" s="6" t="s">
        <v>398</v>
      </c>
      <c r="F71" s="6" t="s">
        <v>399</v>
      </c>
      <c r="G71" s="6" t="s">
        <v>58</v>
      </c>
      <c r="H71" s="12" t="s">
        <v>1050</v>
      </c>
      <c r="I71" s="6" t="s">
        <v>16</v>
      </c>
      <c r="J71" s="6" t="s">
        <v>567</v>
      </c>
      <c r="K71" s="8" t="s">
        <v>568</v>
      </c>
      <c r="L71" s="10">
        <v>757.49</v>
      </c>
      <c r="M71" s="10">
        <v>0</v>
      </c>
      <c r="N71" s="10">
        <v>83.7</v>
      </c>
      <c r="O71" s="10"/>
      <c r="P71" s="10">
        <v>0</v>
      </c>
      <c r="Q71" s="10">
        <v>3568</v>
      </c>
      <c r="R71" s="10">
        <v>400</v>
      </c>
      <c r="S71" s="10">
        <v>300</v>
      </c>
      <c r="T71" s="10">
        <v>300</v>
      </c>
      <c r="U71" s="8">
        <f t="shared" si="2"/>
        <v>757.49</v>
      </c>
      <c r="V71" s="8">
        <f t="shared" ref="V71:V79" si="43">SUM(N71)</f>
        <v>83.7</v>
      </c>
      <c r="W71" s="8">
        <f t="shared" si="4"/>
        <v>0</v>
      </c>
      <c r="X71" s="8">
        <f t="shared" si="5"/>
        <v>3568</v>
      </c>
      <c r="Y71" s="8">
        <f t="shared" si="13"/>
        <v>4409.1899999999996</v>
      </c>
      <c r="Z71" s="8">
        <f t="shared" si="6"/>
        <v>9089.880000000001</v>
      </c>
      <c r="AA71" s="8">
        <f t="shared" ref="AA71:AC87" si="44">+V71*12</f>
        <v>1004.4000000000001</v>
      </c>
      <c r="AB71" s="8">
        <f t="shared" si="14"/>
        <v>0</v>
      </c>
      <c r="AC71" s="8">
        <f t="shared" si="8"/>
        <v>42816</v>
      </c>
      <c r="AD71" s="8">
        <f t="shared" si="9"/>
        <v>52910.28</v>
      </c>
      <c r="AE71" s="8">
        <f t="shared" ref="AE71:AE79" si="45">SUM(R71)</f>
        <v>400</v>
      </c>
      <c r="AF71" s="8">
        <f t="shared" ref="AF71:AF79" si="46">SUM(S71:T71)</f>
        <v>600</v>
      </c>
      <c r="AG71" s="8"/>
      <c r="AH71" s="8">
        <f t="shared" si="29"/>
        <v>53910.28</v>
      </c>
    </row>
    <row r="72" spans="1:34" x14ac:dyDescent="0.2">
      <c r="A72" s="9"/>
      <c r="B72" s="7" t="s">
        <v>978</v>
      </c>
      <c r="C72" s="7" t="s">
        <v>569</v>
      </c>
      <c r="D72" s="6" t="s">
        <v>223</v>
      </c>
      <c r="E72" s="6" t="s">
        <v>398</v>
      </c>
      <c r="F72" s="6" t="s">
        <v>405</v>
      </c>
      <c r="G72" s="6" t="s">
        <v>17</v>
      </c>
      <c r="H72" s="12" t="s">
        <v>1047</v>
      </c>
      <c r="I72" s="6" t="s">
        <v>5</v>
      </c>
      <c r="J72" s="6" t="s">
        <v>570</v>
      </c>
      <c r="K72" s="8" t="s">
        <v>571</v>
      </c>
      <c r="L72" s="10">
        <v>574.92999999999995</v>
      </c>
      <c r="M72" s="10">
        <v>0</v>
      </c>
      <c r="N72" s="10">
        <v>83.7</v>
      </c>
      <c r="O72" s="10"/>
      <c r="P72" s="10">
        <v>2918.49</v>
      </c>
      <c r="Q72" s="10"/>
      <c r="R72" s="10">
        <v>400</v>
      </c>
      <c r="S72" s="10">
        <v>300</v>
      </c>
      <c r="T72" s="10">
        <v>300</v>
      </c>
      <c r="U72" s="8">
        <f t="shared" si="2"/>
        <v>574.92999999999995</v>
      </c>
      <c r="V72" s="8">
        <f t="shared" si="43"/>
        <v>83.7</v>
      </c>
      <c r="W72" s="8">
        <f t="shared" si="4"/>
        <v>2918.49</v>
      </c>
      <c r="X72" s="8">
        <f t="shared" si="5"/>
        <v>0</v>
      </c>
      <c r="Y72" s="8">
        <f t="shared" si="13"/>
        <v>3577.1199999999994</v>
      </c>
      <c r="Z72" s="8">
        <f t="shared" si="6"/>
        <v>6899.16</v>
      </c>
      <c r="AA72" s="8">
        <f t="shared" si="44"/>
        <v>1004.4000000000001</v>
      </c>
      <c r="AB72" s="8">
        <f t="shared" si="14"/>
        <v>35021.879999999997</v>
      </c>
      <c r="AC72" s="8">
        <f t="shared" si="8"/>
        <v>0</v>
      </c>
      <c r="AD72" s="8">
        <f t="shared" si="9"/>
        <v>42925.440000000002</v>
      </c>
      <c r="AE72" s="8">
        <f t="shared" si="45"/>
        <v>400</v>
      </c>
      <c r="AF72" s="8">
        <f t="shared" si="46"/>
        <v>600</v>
      </c>
      <c r="AG72" s="8"/>
      <c r="AH72" s="8">
        <f t="shared" si="29"/>
        <v>43925.440000000002</v>
      </c>
    </row>
    <row r="73" spans="1:34" x14ac:dyDescent="0.2">
      <c r="A73" s="6"/>
      <c r="B73" s="7" t="s">
        <v>979</v>
      </c>
      <c r="C73" s="7" t="s">
        <v>572</v>
      </c>
      <c r="D73" s="6" t="s">
        <v>233</v>
      </c>
      <c r="E73" s="6" t="s">
        <v>398</v>
      </c>
      <c r="F73" s="6" t="s">
        <v>405</v>
      </c>
      <c r="G73" s="6" t="s">
        <v>17</v>
      </c>
      <c r="H73" s="12" t="s">
        <v>1047</v>
      </c>
      <c r="I73" s="6" t="s">
        <v>5</v>
      </c>
      <c r="J73" s="6" t="s">
        <v>573</v>
      </c>
      <c r="K73" s="8" t="s">
        <v>574</v>
      </c>
      <c r="L73" s="8">
        <v>574.92999999999995</v>
      </c>
      <c r="M73" s="8">
        <v>0</v>
      </c>
      <c r="N73" s="8">
        <v>83.7</v>
      </c>
      <c r="O73" s="8"/>
      <c r="P73" s="8">
        <v>2918.49</v>
      </c>
      <c r="Q73" s="8"/>
      <c r="R73" s="8">
        <v>400</v>
      </c>
      <c r="S73" s="8">
        <v>300</v>
      </c>
      <c r="T73" s="8">
        <v>300</v>
      </c>
      <c r="U73" s="8">
        <f t="shared" si="2"/>
        <v>574.92999999999995</v>
      </c>
      <c r="V73" s="8">
        <f t="shared" si="43"/>
        <v>83.7</v>
      </c>
      <c r="W73" s="8">
        <f t="shared" si="4"/>
        <v>2918.49</v>
      </c>
      <c r="X73" s="8">
        <f t="shared" si="5"/>
        <v>0</v>
      </c>
      <c r="Y73" s="8">
        <f t="shared" si="13"/>
        <v>3577.1199999999994</v>
      </c>
      <c r="Z73" s="8">
        <f t="shared" si="6"/>
        <v>6899.16</v>
      </c>
      <c r="AA73" s="8">
        <f t="shared" si="44"/>
        <v>1004.4000000000001</v>
      </c>
      <c r="AB73" s="8">
        <f t="shared" si="14"/>
        <v>35021.879999999997</v>
      </c>
      <c r="AC73" s="8">
        <f t="shared" si="8"/>
        <v>0</v>
      </c>
      <c r="AD73" s="8">
        <f t="shared" si="9"/>
        <v>42925.440000000002</v>
      </c>
      <c r="AE73" s="8">
        <f t="shared" si="45"/>
        <v>400</v>
      </c>
      <c r="AF73" s="8">
        <f t="shared" si="46"/>
        <v>600</v>
      </c>
      <c r="AG73" s="8"/>
      <c r="AH73" s="8">
        <f t="shared" si="29"/>
        <v>43925.440000000002</v>
      </c>
    </row>
    <row r="74" spans="1:34" x14ac:dyDescent="0.2">
      <c r="A74" s="9"/>
      <c r="B74" s="7" t="s">
        <v>983</v>
      </c>
      <c r="C74" s="7" t="s">
        <v>575</v>
      </c>
      <c r="D74" s="6" t="s">
        <v>240</v>
      </c>
      <c r="E74" s="6" t="s">
        <v>398</v>
      </c>
      <c r="F74" s="6" t="s">
        <v>486</v>
      </c>
      <c r="G74" s="6" t="s">
        <v>34</v>
      </c>
      <c r="H74" s="12" t="s">
        <v>1047</v>
      </c>
      <c r="I74" s="6" t="s">
        <v>26</v>
      </c>
      <c r="J74" s="6" t="s">
        <v>576</v>
      </c>
      <c r="K74" s="8" t="s">
        <v>577</v>
      </c>
      <c r="L74" s="10">
        <v>551.67999999999995</v>
      </c>
      <c r="M74" s="10">
        <v>0</v>
      </c>
      <c r="N74" s="10">
        <v>83.7</v>
      </c>
      <c r="O74" s="10"/>
      <c r="P74" s="10">
        <v>2730.14</v>
      </c>
      <c r="Q74" s="10"/>
      <c r="R74" s="10">
        <v>400</v>
      </c>
      <c r="S74" s="10">
        <v>300</v>
      </c>
      <c r="T74" s="10">
        <v>300</v>
      </c>
      <c r="U74" s="8">
        <f t="shared" si="2"/>
        <v>551.67999999999995</v>
      </c>
      <c r="V74" s="8">
        <f t="shared" si="43"/>
        <v>83.7</v>
      </c>
      <c r="W74" s="8">
        <f t="shared" si="4"/>
        <v>2730.14</v>
      </c>
      <c r="X74" s="8">
        <f t="shared" si="5"/>
        <v>0</v>
      </c>
      <c r="Y74" s="8">
        <f t="shared" si="13"/>
        <v>3365.5199999999995</v>
      </c>
      <c r="Z74" s="8">
        <f t="shared" si="6"/>
        <v>6620.16</v>
      </c>
      <c r="AA74" s="8">
        <f t="shared" si="44"/>
        <v>1004.4000000000001</v>
      </c>
      <c r="AB74" s="8">
        <f t="shared" si="14"/>
        <v>32761.68</v>
      </c>
      <c r="AC74" s="8">
        <f t="shared" si="8"/>
        <v>0</v>
      </c>
      <c r="AD74" s="8">
        <f t="shared" si="9"/>
        <v>40386.240000000005</v>
      </c>
      <c r="AE74" s="8">
        <f t="shared" si="45"/>
        <v>400</v>
      </c>
      <c r="AF74" s="8">
        <f t="shared" si="46"/>
        <v>600</v>
      </c>
      <c r="AG74" s="8"/>
      <c r="AH74" s="8">
        <f t="shared" si="29"/>
        <v>41386.240000000005</v>
      </c>
    </row>
    <row r="75" spans="1:34" x14ac:dyDescent="0.2">
      <c r="A75" s="6"/>
      <c r="B75" s="7" t="s">
        <v>984</v>
      </c>
      <c r="C75" s="7" t="s">
        <v>69</v>
      </c>
      <c r="D75" s="6" t="s">
        <v>241</v>
      </c>
      <c r="E75" s="6" t="s">
        <v>398</v>
      </c>
      <c r="F75" s="6" t="s">
        <v>486</v>
      </c>
      <c r="G75" s="6" t="s">
        <v>34</v>
      </c>
      <c r="H75" s="12" t="s">
        <v>1047</v>
      </c>
      <c r="I75" s="6" t="s">
        <v>26</v>
      </c>
      <c r="J75" s="6" t="s">
        <v>578</v>
      </c>
      <c r="K75" s="8" t="s">
        <v>579</v>
      </c>
      <c r="L75" s="8">
        <v>551.67999999999995</v>
      </c>
      <c r="M75" s="8">
        <v>0</v>
      </c>
      <c r="N75" s="8">
        <v>83.7</v>
      </c>
      <c r="O75" s="8"/>
      <c r="P75" s="8">
        <v>2730.14</v>
      </c>
      <c r="Q75" s="8"/>
      <c r="R75" s="8">
        <v>400</v>
      </c>
      <c r="S75" s="8">
        <v>300</v>
      </c>
      <c r="T75" s="8">
        <v>300</v>
      </c>
      <c r="U75" s="8">
        <f t="shared" ref="U75:U138" si="47">+L75+M75</f>
        <v>551.67999999999995</v>
      </c>
      <c r="V75" s="8">
        <f t="shared" si="43"/>
        <v>83.7</v>
      </c>
      <c r="W75" s="8">
        <f t="shared" ref="W75:X138" si="48">+P75</f>
        <v>2730.14</v>
      </c>
      <c r="X75" s="8">
        <f t="shared" si="48"/>
        <v>0</v>
      </c>
      <c r="Y75" s="8">
        <f t="shared" si="13"/>
        <v>3365.5199999999995</v>
      </c>
      <c r="Z75" s="8">
        <f t="shared" ref="Z75:Z138" si="49">+U75*12</f>
        <v>6620.16</v>
      </c>
      <c r="AA75" s="8">
        <f t="shared" si="44"/>
        <v>1004.4000000000001</v>
      </c>
      <c r="AB75" s="8">
        <f t="shared" si="14"/>
        <v>32761.68</v>
      </c>
      <c r="AC75" s="8">
        <f t="shared" si="14"/>
        <v>0</v>
      </c>
      <c r="AD75" s="8">
        <f t="shared" ref="AD75:AD138" si="50">+AC75+AB75+AA75+Z75</f>
        <v>40386.240000000005</v>
      </c>
      <c r="AE75" s="8">
        <f t="shared" si="45"/>
        <v>400</v>
      </c>
      <c r="AF75" s="8">
        <f t="shared" si="46"/>
        <v>600</v>
      </c>
      <c r="AG75" s="8"/>
      <c r="AH75" s="8">
        <f t="shared" ref="AH75:AH138" si="51">+AD75+AE75+AF75</f>
        <v>41386.240000000005</v>
      </c>
    </row>
    <row r="76" spans="1:34" x14ac:dyDescent="0.2">
      <c r="A76" s="9"/>
      <c r="B76" s="7" t="s">
        <v>981</v>
      </c>
      <c r="C76" s="7" t="s">
        <v>580</v>
      </c>
      <c r="D76" s="6" t="s">
        <v>244</v>
      </c>
      <c r="E76" s="6" t="s">
        <v>398</v>
      </c>
      <c r="F76" s="6" t="s">
        <v>405</v>
      </c>
      <c r="G76" s="6" t="s">
        <v>33</v>
      </c>
      <c r="H76" s="12" t="s">
        <v>1047</v>
      </c>
      <c r="I76" s="6" t="s">
        <v>13</v>
      </c>
      <c r="J76" s="6" t="s">
        <v>581</v>
      </c>
      <c r="K76" s="8" t="s">
        <v>582</v>
      </c>
      <c r="L76" s="10">
        <v>559.39</v>
      </c>
      <c r="M76" s="10">
        <v>0</v>
      </c>
      <c r="N76" s="10">
        <v>83.7</v>
      </c>
      <c r="O76" s="10"/>
      <c r="P76" s="10">
        <v>2918.49</v>
      </c>
      <c r="Q76" s="10"/>
      <c r="R76" s="10">
        <v>400</v>
      </c>
      <c r="S76" s="10">
        <v>300</v>
      </c>
      <c r="T76" s="10">
        <v>300</v>
      </c>
      <c r="U76" s="8">
        <f t="shared" si="47"/>
        <v>559.39</v>
      </c>
      <c r="V76" s="8">
        <f t="shared" si="43"/>
        <v>83.7</v>
      </c>
      <c r="W76" s="8">
        <f t="shared" si="48"/>
        <v>2918.49</v>
      </c>
      <c r="X76" s="8">
        <f t="shared" si="48"/>
        <v>0</v>
      </c>
      <c r="Y76" s="8">
        <f t="shared" ref="Y76:Y139" si="52">+X76+W76+V76+U76</f>
        <v>3561.5799999999995</v>
      </c>
      <c r="Z76" s="8">
        <f t="shared" si="49"/>
        <v>6712.68</v>
      </c>
      <c r="AA76" s="8">
        <f t="shared" si="44"/>
        <v>1004.4000000000001</v>
      </c>
      <c r="AB76" s="8">
        <f t="shared" si="44"/>
        <v>35021.879999999997</v>
      </c>
      <c r="AC76" s="8">
        <f t="shared" si="44"/>
        <v>0</v>
      </c>
      <c r="AD76" s="8">
        <f t="shared" si="50"/>
        <v>42738.96</v>
      </c>
      <c r="AE76" s="8">
        <f t="shared" si="45"/>
        <v>400</v>
      </c>
      <c r="AF76" s="8">
        <f t="shared" si="46"/>
        <v>600</v>
      </c>
      <c r="AG76" s="8"/>
      <c r="AH76" s="8">
        <f t="shared" si="51"/>
        <v>43738.96</v>
      </c>
    </row>
    <row r="77" spans="1:34" x14ac:dyDescent="0.2">
      <c r="A77" s="6"/>
      <c r="B77" s="7" t="s">
        <v>976</v>
      </c>
      <c r="C77" s="7" t="s">
        <v>583</v>
      </c>
      <c r="D77" s="6" t="s">
        <v>247</v>
      </c>
      <c r="E77" s="6" t="s">
        <v>398</v>
      </c>
      <c r="F77" s="6" t="s">
        <v>405</v>
      </c>
      <c r="G77" s="6" t="s">
        <v>17</v>
      </c>
      <c r="H77" s="12" t="s">
        <v>1047</v>
      </c>
      <c r="I77" s="6" t="s">
        <v>5</v>
      </c>
      <c r="J77" s="6" t="s">
        <v>584</v>
      </c>
      <c r="K77" s="8" t="s">
        <v>585</v>
      </c>
      <c r="L77" s="8">
        <v>574.92999999999995</v>
      </c>
      <c r="M77" s="8">
        <v>0</v>
      </c>
      <c r="N77" s="8">
        <v>83.7</v>
      </c>
      <c r="O77" s="8"/>
      <c r="P77" s="10">
        <v>2918.49</v>
      </c>
      <c r="Q77" s="10"/>
      <c r="R77" s="8">
        <v>400</v>
      </c>
      <c r="S77" s="8">
        <v>300</v>
      </c>
      <c r="T77" s="8">
        <v>300</v>
      </c>
      <c r="U77" s="8">
        <f t="shared" si="47"/>
        <v>574.92999999999995</v>
      </c>
      <c r="V77" s="8">
        <f t="shared" si="43"/>
        <v>83.7</v>
      </c>
      <c r="W77" s="8">
        <f t="shared" si="48"/>
        <v>2918.49</v>
      </c>
      <c r="X77" s="8">
        <f t="shared" si="48"/>
        <v>0</v>
      </c>
      <c r="Y77" s="8">
        <f t="shared" si="52"/>
        <v>3577.1199999999994</v>
      </c>
      <c r="Z77" s="8">
        <f t="shared" si="49"/>
        <v>6899.16</v>
      </c>
      <c r="AA77" s="8">
        <f t="shared" si="44"/>
        <v>1004.4000000000001</v>
      </c>
      <c r="AB77" s="8">
        <f t="shared" si="44"/>
        <v>35021.879999999997</v>
      </c>
      <c r="AC77" s="8">
        <f t="shared" si="44"/>
        <v>0</v>
      </c>
      <c r="AD77" s="8">
        <f t="shared" si="50"/>
        <v>42925.440000000002</v>
      </c>
      <c r="AE77" s="8">
        <f t="shared" si="45"/>
        <v>400</v>
      </c>
      <c r="AF77" s="8">
        <f t="shared" si="46"/>
        <v>600</v>
      </c>
      <c r="AG77" s="8"/>
      <c r="AH77" s="8">
        <f t="shared" si="51"/>
        <v>43925.440000000002</v>
      </c>
    </row>
    <row r="78" spans="1:34" x14ac:dyDescent="0.2">
      <c r="A78" s="9"/>
      <c r="B78" s="7" t="s">
        <v>980</v>
      </c>
      <c r="C78" s="7" t="s">
        <v>586</v>
      </c>
      <c r="D78" s="6" t="s">
        <v>251</v>
      </c>
      <c r="E78" s="6" t="s">
        <v>398</v>
      </c>
      <c r="F78" s="6" t="s">
        <v>405</v>
      </c>
      <c r="G78" s="6" t="s">
        <v>32</v>
      </c>
      <c r="H78" s="12" t="s">
        <v>1047</v>
      </c>
      <c r="I78" s="6" t="s">
        <v>6</v>
      </c>
      <c r="J78" s="6" t="s">
        <v>587</v>
      </c>
      <c r="K78" s="8" t="s">
        <v>588</v>
      </c>
      <c r="L78" s="10">
        <v>567.16999999999996</v>
      </c>
      <c r="M78" s="10">
        <v>0</v>
      </c>
      <c r="N78" s="10">
        <v>83.7</v>
      </c>
      <c r="O78" s="10"/>
      <c r="P78" s="10">
        <v>2918.49</v>
      </c>
      <c r="Q78" s="10"/>
      <c r="R78" s="10">
        <v>400</v>
      </c>
      <c r="S78" s="10">
        <v>300</v>
      </c>
      <c r="T78" s="10">
        <v>300</v>
      </c>
      <c r="U78" s="8">
        <f t="shared" si="47"/>
        <v>567.16999999999996</v>
      </c>
      <c r="V78" s="8">
        <f t="shared" si="43"/>
        <v>83.7</v>
      </c>
      <c r="W78" s="8">
        <f t="shared" si="48"/>
        <v>2918.49</v>
      </c>
      <c r="X78" s="8">
        <f t="shared" si="48"/>
        <v>0</v>
      </c>
      <c r="Y78" s="8">
        <f t="shared" si="52"/>
        <v>3569.3599999999997</v>
      </c>
      <c r="Z78" s="8">
        <f t="shared" si="49"/>
        <v>6806.0399999999991</v>
      </c>
      <c r="AA78" s="8">
        <f t="shared" si="44"/>
        <v>1004.4000000000001</v>
      </c>
      <c r="AB78" s="8">
        <f t="shared" si="44"/>
        <v>35021.879999999997</v>
      </c>
      <c r="AC78" s="8">
        <f t="shared" si="44"/>
        <v>0</v>
      </c>
      <c r="AD78" s="8">
        <f t="shared" si="50"/>
        <v>42832.32</v>
      </c>
      <c r="AE78" s="8">
        <f t="shared" si="45"/>
        <v>400</v>
      </c>
      <c r="AF78" s="8">
        <f t="shared" si="46"/>
        <v>600</v>
      </c>
      <c r="AG78" s="8"/>
      <c r="AH78" s="8">
        <f t="shared" si="51"/>
        <v>43832.32</v>
      </c>
    </row>
    <row r="79" spans="1:34" x14ac:dyDescent="0.2">
      <c r="A79" s="6"/>
      <c r="B79" s="7" t="s">
        <v>985</v>
      </c>
      <c r="C79" s="7" t="s">
        <v>994</v>
      </c>
      <c r="D79" s="6" t="s">
        <v>356</v>
      </c>
      <c r="E79" s="6" t="s">
        <v>398</v>
      </c>
      <c r="F79" s="6" t="s">
        <v>486</v>
      </c>
      <c r="G79" s="6" t="s">
        <v>34</v>
      </c>
      <c r="H79" s="12" t="s">
        <v>1047</v>
      </c>
      <c r="I79" s="6" t="s">
        <v>26</v>
      </c>
      <c r="J79" s="6"/>
      <c r="K79" s="8"/>
      <c r="L79" s="8">
        <v>551.67999999999995</v>
      </c>
      <c r="M79" s="8">
        <v>0</v>
      </c>
      <c r="N79" s="8">
        <v>83.7</v>
      </c>
      <c r="O79" s="8"/>
      <c r="P79" s="10">
        <v>0</v>
      </c>
      <c r="Q79" s="10">
        <v>2074</v>
      </c>
      <c r="R79" s="8">
        <v>400</v>
      </c>
      <c r="S79" s="8">
        <v>300</v>
      </c>
      <c r="T79" s="8">
        <v>300</v>
      </c>
      <c r="U79" s="8">
        <f t="shared" si="47"/>
        <v>551.67999999999995</v>
      </c>
      <c r="V79" s="8">
        <f t="shared" si="43"/>
        <v>83.7</v>
      </c>
      <c r="W79" s="8">
        <f t="shared" si="48"/>
        <v>0</v>
      </c>
      <c r="X79" s="8">
        <f t="shared" si="48"/>
        <v>2074</v>
      </c>
      <c r="Y79" s="8">
        <f t="shared" si="52"/>
        <v>2709.3799999999997</v>
      </c>
      <c r="Z79" s="8">
        <f t="shared" si="49"/>
        <v>6620.16</v>
      </c>
      <c r="AA79" s="8">
        <f t="shared" si="44"/>
        <v>1004.4000000000001</v>
      </c>
      <c r="AB79" s="8">
        <f t="shared" si="44"/>
        <v>0</v>
      </c>
      <c r="AC79" s="8">
        <f t="shared" si="44"/>
        <v>24888</v>
      </c>
      <c r="AD79" s="8">
        <f t="shared" si="50"/>
        <v>32512.560000000001</v>
      </c>
      <c r="AE79" s="8">
        <f t="shared" si="45"/>
        <v>400</v>
      </c>
      <c r="AF79" s="8">
        <f t="shared" si="46"/>
        <v>600</v>
      </c>
      <c r="AG79" s="8"/>
      <c r="AH79" s="8">
        <f t="shared" si="51"/>
        <v>33512.559999999998</v>
      </c>
    </row>
    <row r="80" spans="1:34" s="35" customFormat="1" x14ac:dyDescent="0.2">
      <c r="A80" s="31" t="s">
        <v>590</v>
      </c>
      <c r="B80" s="32"/>
      <c r="C80" s="31"/>
      <c r="D80" s="31"/>
      <c r="E80" s="31"/>
      <c r="F80" s="31"/>
      <c r="G80" s="31"/>
      <c r="H80" s="33"/>
      <c r="I80" s="31"/>
      <c r="J80" s="31"/>
      <c r="K80" s="34"/>
      <c r="L80" s="34">
        <f>+L81+L82+L83+L84+L85</f>
        <v>3373.52</v>
      </c>
      <c r="M80" s="34">
        <f t="shared" ref="M80:AH80" si="53">+M81+M82+M83+M84+M85</f>
        <v>556.54</v>
      </c>
      <c r="N80" s="34">
        <f t="shared" si="53"/>
        <v>418.5</v>
      </c>
      <c r="O80" s="34">
        <f t="shared" si="53"/>
        <v>0</v>
      </c>
      <c r="P80" s="34">
        <f>+P81+P82+P83+P84+P85</f>
        <v>12892.599999999999</v>
      </c>
      <c r="Q80" s="34">
        <f>+Q81+Q82+Q83+Q84+Q85</f>
        <v>5094</v>
      </c>
      <c r="R80" s="34">
        <f t="shared" si="53"/>
        <v>2000</v>
      </c>
      <c r="S80" s="34">
        <f t="shared" si="53"/>
        <v>1500</v>
      </c>
      <c r="T80" s="34">
        <f t="shared" si="53"/>
        <v>1500</v>
      </c>
      <c r="U80" s="34">
        <f t="shared" si="53"/>
        <v>3930.06</v>
      </c>
      <c r="V80" s="34">
        <f t="shared" si="53"/>
        <v>418.5</v>
      </c>
      <c r="W80" s="34">
        <f>+W81+W82+W83+W84+W85</f>
        <v>12892.599999999999</v>
      </c>
      <c r="X80" s="34">
        <f>+X81+X82+X83+X84+X85</f>
        <v>5094</v>
      </c>
      <c r="Y80" s="34">
        <f t="shared" si="53"/>
        <v>22335.16</v>
      </c>
      <c r="Z80" s="34">
        <f t="shared" si="53"/>
        <v>47160.72</v>
      </c>
      <c r="AA80" s="34">
        <f t="shared" si="53"/>
        <v>5022</v>
      </c>
      <c r="AB80" s="34">
        <f t="shared" si="53"/>
        <v>154711.20000000001</v>
      </c>
      <c r="AC80" s="34">
        <f t="shared" si="53"/>
        <v>61128</v>
      </c>
      <c r="AD80" s="34">
        <f t="shared" si="53"/>
        <v>268021.92000000004</v>
      </c>
      <c r="AE80" s="34">
        <f t="shared" si="53"/>
        <v>2000</v>
      </c>
      <c r="AF80" s="34">
        <f t="shared" si="53"/>
        <v>3000</v>
      </c>
      <c r="AG80" s="34">
        <f t="shared" si="53"/>
        <v>0</v>
      </c>
      <c r="AH80" s="34">
        <f t="shared" si="53"/>
        <v>273021.92000000004</v>
      </c>
    </row>
    <row r="81" spans="1:34" x14ac:dyDescent="0.2">
      <c r="A81" s="9"/>
      <c r="B81" s="7" t="s">
        <v>464</v>
      </c>
      <c r="C81" s="7">
        <v>53</v>
      </c>
      <c r="D81" s="6" t="s">
        <v>221</v>
      </c>
      <c r="E81" s="6" t="s">
        <v>398</v>
      </c>
      <c r="F81" s="6" t="s">
        <v>399</v>
      </c>
      <c r="G81" s="6" t="s">
        <v>57</v>
      </c>
      <c r="H81" s="12" t="s">
        <v>1046</v>
      </c>
      <c r="I81" s="6" t="s">
        <v>3</v>
      </c>
      <c r="J81" s="6" t="s">
        <v>591</v>
      </c>
      <c r="K81" s="8" t="s">
        <v>592</v>
      </c>
      <c r="L81" s="10">
        <v>815.82</v>
      </c>
      <c r="M81" s="10">
        <v>293.66000000000003</v>
      </c>
      <c r="N81" s="10">
        <v>83.7</v>
      </c>
      <c r="O81" s="10"/>
      <c r="P81" s="10"/>
      <c r="Q81" s="10">
        <v>5094</v>
      </c>
      <c r="R81" s="10">
        <v>400</v>
      </c>
      <c r="S81" s="10">
        <v>300</v>
      </c>
      <c r="T81" s="10">
        <v>300</v>
      </c>
      <c r="U81" s="8">
        <f t="shared" si="47"/>
        <v>1109.48</v>
      </c>
      <c r="V81" s="8">
        <f>SUM(N81)</f>
        <v>83.7</v>
      </c>
      <c r="W81" s="8">
        <f t="shared" si="48"/>
        <v>0</v>
      </c>
      <c r="X81" s="8">
        <f t="shared" si="48"/>
        <v>5094</v>
      </c>
      <c r="Y81" s="8">
        <f t="shared" si="52"/>
        <v>6287.18</v>
      </c>
      <c r="Z81" s="8">
        <f t="shared" si="49"/>
        <v>13313.76</v>
      </c>
      <c r="AA81" s="8">
        <f t="shared" ref="AA81:AA85" si="54">+V81*12</f>
        <v>1004.4000000000001</v>
      </c>
      <c r="AB81" s="8">
        <f t="shared" si="44"/>
        <v>0</v>
      </c>
      <c r="AC81" s="8">
        <f t="shared" si="44"/>
        <v>61128</v>
      </c>
      <c r="AD81" s="8">
        <f t="shared" si="50"/>
        <v>75446.16</v>
      </c>
      <c r="AE81" s="8">
        <f>SUM(R81)</f>
        <v>400</v>
      </c>
      <c r="AF81" s="8">
        <f>SUM(S81:T81)</f>
        <v>600</v>
      </c>
      <c r="AG81" s="8"/>
      <c r="AH81" s="8">
        <f t="shared" si="51"/>
        <v>76446.16</v>
      </c>
    </row>
    <row r="82" spans="1:34" x14ac:dyDescent="0.2">
      <c r="A82" s="9"/>
      <c r="B82" s="7" t="s">
        <v>953</v>
      </c>
      <c r="C82" s="7" t="s">
        <v>593</v>
      </c>
      <c r="D82" s="6" t="s">
        <v>238</v>
      </c>
      <c r="E82" s="6" t="s">
        <v>398</v>
      </c>
      <c r="F82" s="6" t="s">
        <v>399</v>
      </c>
      <c r="G82" s="6" t="s">
        <v>352</v>
      </c>
      <c r="H82" s="12" t="s">
        <v>1051</v>
      </c>
      <c r="I82" s="6" t="s">
        <v>16</v>
      </c>
      <c r="J82" s="6" t="s">
        <v>594</v>
      </c>
      <c r="K82" s="8" t="s">
        <v>595</v>
      </c>
      <c r="L82" s="10">
        <v>757.49</v>
      </c>
      <c r="M82" s="10">
        <v>262.88</v>
      </c>
      <c r="N82" s="10">
        <v>83.7</v>
      </c>
      <c r="O82" s="10"/>
      <c r="P82" s="10">
        <v>3685.08</v>
      </c>
      <c r="Q82" s="10"/>
      <c r="R82" s="10">
        <v>400</v>
      </c>
      <c r="S82" s="10">
        <v>300</v>
      </c>
      <c r="T82" s="10">
        <v>300</v>
      </c>
      <c r="U82" s="8">
        <f t="shared" si="47"/>
        <v>1020.37</v>
      </c>
      <c r="V82" s="8">
        <f>SUM(N82)</f>
        <v>83.7</v>
      </c>
      <c r="W82" s="8">
        <f t="shared" si="48"/>
        <v>3685.08</v>
      </c>
      <c r="X82" s="8">
        <f t="shared" si="48"/>
        <v>0</v>
      </c>
      <c r="Y82" s="8">
        <f t="shared" si="52"/>
        <v>4789.1499999999996</v>
      </c>
      <c r="Z82" s="8">
        <f t="shared" si="49"/>
        <v>12244.44</v>
      </c>
      <c r="AA82" s="8">
        <f t="shared" si="54"/>
        <v>1004.4000000000001</v>
      </c>
      <c r="AB82" s="8">
        <f t="shared" si="44"/>
        <v>44220.959999999999</v>
      </c>
      <c r="AC82" s="8">
        <f t="shared" si="44"/>
        <v>0</v>
      </c>
      <c r="AD82" s="8">
        <f t="shared" si="50"/>
        <v>57469.8</v>
      </c>
      <c r="AE82" s="8">
        <f>SUM(R82)</f>
        <v>400</v>
      </c>
      <c r="AF82" s="8">
        <f>SUM(S82:T82)</f>
        <v>600</v>
      </c>
      <c r="AG82" s="8"/>
      <c r="AH82" s="8">
        <f t="shared" si="51"/>
        <v>58469.8</v>
      </c>
    </row>
    <row r="83" spans="1:34" x14ac:dyDescent="0.2">
      <c r="A83" s="6"/>
      <c r="B83" s="7" t="s">
        <v>954</v>
      </c>
      <c r="C83" s="7" t="s">
        <v>596</v>
      </c>
      <c r="D83" s="6" t="s">
        <v>254</v>
      </c>
      <c r="E83" s="6" t="s">
        <v>398</v>
      </c>
      <c r="F83" s="6" t="s">
        <v>405</v>
      </c>
      <c r="G83" s="6" t="s">
        <v>24</v>
      </c>
      <c r="H83" s="12" t="s">
        <v>1047</v>
      </c>
      <c r="I83" s="6" t="s">
        <v>13</v>
      </c>
      <c r="J83" s="6" t="s">
        <v>597</v>
      </c>
      <c r="K83" s="8" t="s">
        <v>598</v>
      </c>
      <c r="L83" s="8">
        <v>559.39</v>
      </c>
      <c r="M83" s="8">
        <v>0</v>
      </c>
      <c r="N83" s="8">
        <v>83.7</v>
      </c>
      <c r="O83" s="8"/>
      <c r="P83" s="8">
        <v>2918.49</v>
      </c>
      <c r="Q83" s="8"/>
      <c r="R83" s="8">
        <v>400</v>
      </c>
      <c r="S83" s="8">
        <v>300</v>
      </c>
      <c r="T83" s="8">
        <v>300</v>
      </c>
      <c r="U83" s="8">
        <f t="shared" si="47"/>
        <v>559.39</v>
      </c>
      <c r="V83" s="8">
        <f>SUM(N83)</f>
        <v>83.7</v>
      </c>
      <c r="W83" s="8">
        <f t="shared" si="48"/>
        <v>2918.49</v>
      </c>
      <c r="X83" s="8">
        <f t="shared" si="48"/>
        <v>0</v>
      </c>
      <c r="Y83" s="8">
        <f t="shared" si="52"/>
        <v>3561.5799999999995</v>
      </c>
      <c r="Z83" s="8">
        <f t="shared" si="49"/>
        <v>6712.68</v>
      </c>
      <c r="AA83" s="8">
        <f t="shared" si="54"/>
        <v>1004.4000000000001</v>
      </c>
      <c r="AB83" s="8">
        <f t="shared" si="44"/>
        <v>35021.879999999997</v>
      </c>
      <c r="AC83" s="8">
        <f t="shared" si="44"/>
        <v>0</v>
      </c>
      <c r="AD83" s="8">
        <f t="shared" si="50"/>
        <v>42738.96</v>
      </c>
      <c r="AE83" s="8">
        <f>SUM(R83)</f>
        <v>400</v>
      </c>
      <c r="AF83" s="8">
        <f>SUM(S83:T83)</f>
        <v>600</v>
      </c>
      <c r="AG83" s="8"/>
      <c r="AH83" s="8">
        <f t="shared" si="51"/>
        <v>43738.96</v>
      </c>
    </row>
    <row r="84" spans="1:34" x14ac:dyDescent="0.2">
      <c r="A84" s="9"/>
      <c r="B84" s="7" t="s">
        <v>468</v>
      </c>
      <c r="C84" s="7" t="s">
        <v>599</v>
      </c>
      <c r="D84" s="6" t="s">
        <v>256</v>
      </c>
      <c r="E84" s="6" t="s">
        <v>398</v>
      </c>
      <c r="F84" s="6" t="s">
        <v>405</v>
      </c>
      <c r="G84" s="6" t="s">
        <v>406</v>
      </c>
      <c r="H84" s="12" t="s">
        <v>1047</v>
      </c>
      <c r="I84" s="6" t="s">
        <v>6</v>
      </c>
      <c r="J84" s="6" t="s">
        <v>600</v>
      </c>
      <c r="K84" s="8" t="s">
        <v>601</v>
      </c>
      <c r="L84" s="10">
        <v>567.16999999999996</v>
      </c>
      <c r="M84" s="10">
        <v>0</v>
      </c>
      <c r="N84" s="10">
        <v>83.7</v>
      </c>
      <c r="O84" s="10"/>
      <c r="P84" s="8">
        <v>2918.49</v>
      </c>
      <c r="Q84" s="8"/>
      <c r="R84" s="10">
        <v>400</v>
      </c>
      <c r="S84" s="10">
        <v>300</v>
      </c>
      <c r="T84" s="10">
        <v>300</v>
      </c>
      <c r="U84" s="8">
        <f t="shared" si="47"/>
        <v>567.16999999999996</v>
      </c>
      <c r="V84" s="8">
        <f>SUM(N84)</f>
        <v>83.7</v>
      </c>
      <c r="W84" s="8">
        <f t="shared" si="48"/>
        <v>2918.49</v>
      </c>
      <c r="X84" s="8">
        <f t="shared" si="48"/>
        <v>0</v>
      </c>
      <c r="Y84" s="8">
        <f t="shared" si="52"/>
        <v>3569.3599999999997</v>
      </c>
      <c r="Z84" s="8">
        <f t="shared" si="49"/>
        <v>6806.0399999999991</v>
      </c>
      <c r="AA84" s="8">
        <f t="shared" si="54"/>
        <v>1004.4000000000001</v>
      </c>
      <c r="AB84" s="8">
        <f t="shared" si="44"/>
        <v>35021.879999999997</v>
      </c>
      <c r="AC84" s="8">
        <f t="shared" si="44"/>
        <v>0</v>
      </c>
      <c r="AD84" s="8">
        <f t="shared" si="50"/>
        <v>42832.32</v>
      </c>
      <c r="AE84" s="8">
        <f>SUM(R84)</f>
        <v>400</v>
      </c>
      <c r="AF84" s="8">
        <f>SUM(S84:T84)</f>
        <v>600</v>
      </c>
      <c r="AG84" s="8"/>
      <c r="AH84" s="8">
        <f t="shared" si="51"/>
        <v>43832.32</v>
      </c>
    </row>
    <row r="85" spans="1:34" x14ac:dyDescent="0.2">
      <c r="A85" s="6"/>
      <c r="B85" s="7" t="s">
        <v>458</v>
      </c>
      <c r="C85" s="7" t="s">
        <v>602</v>
      </c>
      <c r="D85" s="6" t="s">
        <v>271</v>
      </c>
      <c r="E85" s="6" t="s">
        <v>398</v>
      </c>
      <c r="F85" s="6" t="s">
        <v>438</v>
      </c>
      <c r="G85" s="6" t="s">
        <v>23</v>
      </c>
      <c r="H85" s="12" t="s">
        <v>1049</v>
      </c>
      <c r="I85" s="6" t="s">
        <v>10</v>
      </c>
      <c r="J85" s="6" t="s">
        <v>603</v>
      </c>
      <c r="K85" s="8" t="s">
        <v>604</v>
      </c>
      <c r="L85" s="8">
        <v>673.65</v>
      </c>
      <c r="M85" s="8">
        <v>0</v>
      </c>
      <c r="N85" s="8">
        <v>83.7</v>
      </c>
      <c r="O85" s="8"/>
      <c r="P85" s="8">
        <v>3370.54</v>
      </c>
      <c r="Q85" s="8"/>
      <c r="R85" s="8">
        <v>400</v>
      </c>
      <c r="S85" s="8">
        <v>300</v>
      </c>
      <c r="T85" s="8">
        <v>300</v>
      </c>
      <c r="U85" s="8">
        <f t="shared" si="47"/>
        <v>673.65</v>
      </c>
      <c r="V85" s="8">
        <f>SUM(N85)</f>
        <v>83.7</v>
      </c>
      <c r="W85" s="8">
        <f t="shared" si="48"/>
        <v>3370.54</v>
      </c>
      <c r="X85" s="8">
        <f t="shared" si="48"/>
        <v>0</v>
      </c>
      <c r="Y85" s="8">
        <f t="shared" si="52"/>
        <v>4127.8899999999994</v>
      </c>
      <c r="Z85" s="8">
        <f t="shared" si="49"/>
        <v>8083.7999999999993</v>
      </c>
      <c r="AA85" s="8">
        <f t="shared" si="54"/>
        <v>1004.4000000000001</v>
      </c>
      <c r="AB85" s="8">
        <f t="shared" si="44"/>
        <v>40446.479999999996</v>
      </c>
      <c r="AC85" s="8">
        <f t="shared" si="44"/>
        <v>0</v>
      </c>
      <c r="AD85" s="8">
        <f t="shared" si="50"/>
        <v>49534.679999999993</v>
      </c>
      <c r="AE85" s="8">
        <f>SUM(R85)</f>
        <v>400</v>
      </c>
      <c r="AF85" s="8">
        <f>SUM(S85:T85)</f>
        <v>600</v>
      </c>
      <c r="AG85" s="8"/>
      <c r="AH85" s="8">
        <f t="shared" si="51"/>
        <v>50534.679999999993</v>
      </c>
    </row>
    <row r="86" spans="1:34" s="35" customFormat="1" x14ac:dyDescent="0.2">
      <c r="A86" s="31" t="s">
        <v>605</v>
      </c>
      <c r="B86" s="32"/>
      <c r="C86" s="31"/>
      <c r="D86" s="31"/>
      <c r="E86" s="31"/>
      <c r="F86" s="31"/>
      <c r="G86" s="31"/>
      <c r="H86" s="33"/>
      <c r="I86" s="31"/>
      <c r="J86" s="31"/>
      <c r="K86" s="34"/>
      <c r="L86" s="34">
        <f>+L87+L88</f>
        <v>1382.99</v>
      </c>
      <c r="M86" s="34">
        <f t="shared" ref="M86:AH86" si="55">+M87+M88</f>
        <v>293.66000000000003</v>
      </c>
      <c r="N86" s="34">
        <f t="shared" si="55"/>
        <v>167.4</v>
      </c>
      <c r="O86" s="34">
        <f t="shared" si="55"/>
        <v>0</v>
      </c>
      <c r="P86" s="34">
        <f>+P87+P88</f>
        <v>2918.49</v>
      </c>
      <c r="Q86" s="34">
        <f>+Q87+Q88</f>
        <v>5094</v>
      </c>
      <c r="R86" s="34">
        <f t="shared" si="55"/>
        <v>800</v>
      </c>
      <c r="S86" s="34">
        <f t="shared" si="55"/>
        <v>600</v>
      </c>
      <c r="T86" s="34">
        <f t="shared" si="55"/>
        <v>600</v>
      </c>
      <c r="U86" s="34">
        <f t="shared" si="55"/>
        <v>1676.65</v>
      </c>
      <c r="V86" s="34">
        <f t="shared" si="55"/>
        <v>167.4</v>
      </c>
      <c r="W86" s="34">
        <f>+W87+W88</f>
        <v>2918.49</v>
      </c>
      <c r="X86" s="34">
        <f>+X87+X88</f>
        <v>5094</v>
      </c>
      <c r="Y86" s="34">
        <f t="shared" si="55"/>
        <v>9856.5400000000009</v>
      </c>
      <c r="Z86" s="34">
        <f t="shared" si="55"/>
        <v>20119.8</v>
      </c>
      <c r="AA86" s="34">
        <f t="shared" si="55"/>
        <v>2008.8000000000002</v>
      </c>
      <c r="AB86" s="34">
        <f t="shared" si="55"/>
        <v>35021.879999999997</v>
      </c>
      <c r="AC86" s="34">
        <f t="shared" si="55"/>
        <v>61128</v>
      </c>
      <c r="AD86" s="34">
        <f t="shared" si="55"/>
        <v>118278.48000000001</v>
      </c>
      <c r="AE86" s="34">
        <f t="shared" si="55"/>
        <v>800</v>
      </c>
      <c r="AF86" s="34">
        <f t="shared" si="55"/>
        <v>1200</v>
      </c>
      <c r="AG86" s="34">
        <f t="shared" si="55"/>
        <v>0</v>
      </c>
      <c r="AH86" s="34">
        <f t="shared" si="55"/>
        <v>120278.48000000001</v>
      </c>
    </row>
    <row r="87" spans="1:34" x14ac:dyDescent="0.2">
      <c r="A87" s="6"/>
      <c r="B87" s="7" t="s">
        <v>987</v>
      </c>
      <c r="C87" s="7" t="s">
        <v>71</v>
      </c>
      <c r="D87" s="6" t="s">
        <v>235</v>
      </c>
      <c r="E87" s="6" t="s">
        <v>398</v>
      </c>
      <c r="F87" s="6" t="s">
        <v>405</v>
      </c>
      <c r="G87" s="6" t="s">
        <v>406</v>
      </c>
      <c r="H87" s="12" t="s">
        <v>1047</v>
      </c>
      <c r="I87" s="6" t="s">
        <v>6</v>
      </c>
      <c r="J87" s="6" t="s">
        <v>606</v>
      </c>
      <c r="K87" s="8" t="s">
        <v>607</v>
      </c>
      <c r="L87" s="8">
        <v>567.16999999999996</v>
      </c>
      <c r="M87" s="8">
        <v>0</v>
      </c>
      <c r="N87" s="8">
        <v>83.7</v>
      </c>
      <c r="O87" s="8"/>
      <c r="P87" s="8">
        <v>2918.49</v>
      </c>
      <c r="Q87" s="8"/>
      <c r="R87" s="8">
        <v>400</v>
      </c>
      <c r="S87" s="8">
        <v>300</v>
      </c>
      <c r="T87" s="8">
        <v>300</v>
      </c>
      <c r="U87" s="8">
        <f t="shared" si="47"/>
        <v>567.16999999999996</v>
      </c>
      <c r="V87" s="8">
        <f>SUM(N87)</f>
        <v>83.7</v>
      </c>
      <c r="W87" s="8">
        <f t="shared" si="48"/>
        <v>2918.49</v>
      </c>
      <c r="X87" s="8">
        <f t="shared" si="48"/>
        <v>0</v>
      </c>
      <c r="Y87" s="8">
        <f t="shared" si="52"/>
        <v>3569.3599999999997</v>
      </c>
      <c r="Z87" s="8">
        <f t="shared" si="49"/>
        <v>6806.0399999999991</v>
      </c>
      <c r="AA87" s="8">
        <f>+V87*12</f>
        <v>1004.4000000000001</v>
      </c>
      <c r="AB87" s="8">
        <f t="shared" si="44"/>
        <v>35021.879999999997</v>
      </c>
      <c r="AC87" s="8">
        <f t="shared" si="44"/>
        <v>0</v>
      </c>
      <c r="AD87" s="8">
        <f t="shared" si="50"/>
        <v>42832.32</v>
      </c>
      <c r="AE87" s="8">
        <f>SUM(R87)</f>
        <v>400</v>
      </c>
      <c r="AF87" s="8">
        <f>SUM(S87:T87)</f>
        <v>600</v>
      </c>
      <c r="AG87" s="8"/>
      <c r="AH87" s="8">
        <f t="shared" si="51"/>
        <v>43832.32</v>
      </c>
    </row>
    <row r="88" spans="1:34" x14ac:dyDescent="0.2">
      <c r="A88" s="9"/>
      <c r="B88" s="7" t="s">
        <v>986</v>
      </c>
      <c r="C88" s="7">
        <v>104</v>
      </c>
      <c r="D88" s="6" t="s">
        <v>272</v>
      </c>
      <c r="E88" s="6" t="s">
        <v>398</v>
      </c>
      <c r="F88" s="6" t="s">
        <v>399</v>
      </c>
      <c r="G88" s="6" t="s">
        <v>608</v>
      </c>
      <c r="H88" s="12" t="s">
        <v>1046</v>
      </c>
      <c r="I88" s="6" t="s">
        <v>3</v>
      </c>
      <c r="J88" s="6" t="s">
        <v>609</v>
      </c>
      <c r="K88" s="8" t="s">
        <v>610</v>
      </c>
      <c r="L88" s="10">
        <v>815.82</v>
      </c>
      <c r="M88" s="10">
        <v>293.66000000000003</v>
      </c>
      <c r="N88" s="10">
        <v>83.7</v>
      </c>
      <c r="O88" s="10"/>
      <c r="P88" s="10"/>
      <c r="Q88" s="10">
        <v>5094</v>
      </c>
      <c r="R88" s="10">
        <v>400</v>
      </c>
      <c r="S88" s="10">
        <v>300</v>
      </c>
      <c r="T88" s="10">
        <v>300</v>
      </c>
      <c r="U88" s="8">
        <f t="shared" si="47"/>
        <v>1109.48</v>
      </c>
      <c r="V88" s="8">
        <f>SUM(N88)</f>
        <v>83.7</v>
      </c>
      <c r="W88" s="8">
        <f t="shared" si="48"/>
        <v>0</v>
      </c>
      <c r="X88" s="8">
        <f t="shared" si="48"/>
        <v>5094</v>
      </c>
      <c r="Y88" s="8">
        <f t="shared" si="52"/>
        <v>6287.18</v>
      </c>
      <c r="Z88" s="8">
        <f t="shared" si="49"/>
        <v>13313.76</v>
      </c>
      <c r="AA88" s="8">
        <f>+V88*12</f>
        <v>1004.4000000000001</v>
      </c>
      <c r="AB88" s="8">
        <f t="shared" ref="AB88:AC103" si="56">+W88*12</f>
        <v>0</v>
      </c>
      <c r="AC88" s="8">
        <f t="shared" si="56"/>
        <v>61128</v>
      </c>
      <c r="AD88" s="8">
        <f t="shared" si="50"/>
        <v>75446.16</v>
      </c>
      <c r="AE88" s="8">
        <f>SUM(R88)</f>
        <v>400</v>
      </c>
      <c r="AF88" s="8">
        <f>SUM(S88:T88)</f>
        <v>600</v>
      </c>
      <c r="AG88" s="8"/>
      <c r="AH88" s="8">
        <f t="shared" si="51"/>
        <v>76446.16</v>
      </c>
    </row>
    <row r="89" spans="1:34" s="35" customFormat="1" x14ac:dyDescent="0.2">
      <c r="A89" s="31" t="s">
        <v>611</v>
      </c>
      <c r="B89" s="32"/>
      <c r="C89" s="33"/>
      <c r="D89" s="31"/>
      <c r="E89" s="31"/>
      <c r="F89" s="31"/>
      <c r="G89" s="31"/>
      <c r="H89" s="33"/>
      <c r="I89" s="31"/>
      <c r="J89" s="31"/>
      <c r="K89" s="34" t="s">
        <v>1069</v>
      </c>
      <c r="L89" s="34">
        <f>+L90+L91+L92+L93</f>
        <v>2828.3199999999997</v>
      </c>
      <c r="M89" s="34">
        <f t="shared" ref="M89:AH89" si="57">+M90+M91+M92+M93</f>
        <v>73.099999999999994</v>
      </c>
      <c r="N89" s="34">
        <f t="shared" si="57"/>
        <v>334.8</v>
      </c>
      <c r="O89" s="34">
        <f t="shared" si="57"/>
        <v>0</v>
      </c>
      <c r="P89" s="34">
        <f>+P90+P91+P92+P93</f>
        <v>6741.08</v>
      </c>
      <c r="Q89" s="34">
        <f>+Q90+Q91+Q92+Q93</f>
        <v>6047</v>
      </c>
      <c r="R89" s="34">
        <f t="shared" si="57"/>
        <v>1600</v>
      </c>
      <c r="S89" s="34">
        <f t="shared" si="57"/>
        <v>1200</v>
      </c>
      <c r="T89" s="34">
        <f t="shared" si="57"/>
        <v>1200</v>
      </c>
      <c r="U89" s="34">
        <f t="shared" si="57"/>
        <v>2901.42</v>
      </c>
      <c r="V89" s="34">
        <f t="shared" si="57"/>
        <v>334.8</v>
      </c>
      <c r="W89" s="34">
        <f>+W90+W91+W92+W93</f>
        <v>6741.08</v>
      </c>
      <c r="X89" s="34">
        <f>+X90+X91+X92+X93</f>
        <v>6047</v>
      </c>
      <c r="Y89" s="34">
        <f t="shared" si="57"/>
        <v>16024.3</v>
      </c>
      <c r="Z89" s="34">
        <f t="shared" si="57"/>
        <v>34817.039999999994</v>
      </c>
      <c r="AA89" s="34">
        <f t="shared" si="57"/>
        <v>4017.6000000000004</v>
      </c>
      <c r="AB89" s="34">
        <f t="shared" si="57"/>
        <v>80892.959999999992</v>
      </c>
      <c r="AC89" s="34">
        <f t="shared" si="57"/>
        <v>72564</v>
      </c>
      <c r="AD89" s="34">
        <f t="shared" si="57"/>
        <v>192291.6</v>
      </c>
      <c r="AE89" s="34">
        <f t="shared" si="57"/>
        <v>1600</v>
      </c>
      <c r="AF89" s="34">
        <f t="shared" si="57"/>
        <v>2400</v>
      </c>
      <c r="AG89" s="34">
        <f t="shared" si="57"/>
        <v>0</v>
      </c>
      <c r="AH89" s="34">
        <f t="shared" si="57"/>
        <v>196291.6</v>
      </c>
    </row>
    <row r="90" spans="1:34" x14ac:dyDescent="0.2">
      <c r="A90" s="6"/>
      <c r="B90" s="7" t="s">
        <v>989</v>
      </c>
      <c r="C90" s="11">
        <v>107</v>
      </c>
      <c r="D90" s="6" t="s">
        <v>612</v>
      </c>
      <c r="E90" s="6" t="s">
        <v>398</v>
      </c>
      <c r="F90" s="6" t="s">
        <v>438</v>
      </c>
      <c r="G90" s="6" t="s">
        <v>35</v>
      </c>
      <c r="H90" s="12" t="s">
        <v>1049</v>
      </c>
      <c r="I90" s="6" t="s">
        <v>20</v>
      </c>
      <c r="J90" s="6"/>
      <c r="K90" s="8"/>
      <c r="L90" s="8">
        <v>698.59</v>
      </c>
      <c r="M90" s="8">
        <v>0</v>
      </c>
      <c r="N90" s="8">
        <v>83.7</v>
      </c>
      <c r="O90" s="8"/>
      <c r="P90" s="8">
        <v>0</v>
      </c>
      <c r="Q90" s="8">
        <v>2479</v>
      </c>
      <c r="R90" s="8">
        <v>400</v>
      </c>
      <c r="S90" s="8">
        <v>300</v>
      </c>
      <c r="T90" s="8">
        <v>300</v>
      </c>
      <c r="U90" s="8">
        <f t="shared" si="47"/>
        <v>698.59</v>
      </c>
      <c r="V90" s="8">
        <f>SUM(N90)</f>
        <v>83.7</v>
      </c>
      <c r="W90" s="8">
        <f t="shared" si="48"/>
        <v>0</v>
      </c>
      <c r="X90" s="8">
        <f t="shared" si="48"/>
        <v>2479</v>
      </c>
      <c r="Y90" s="8">
        <f t="shared" si="52"/>
        <v>3261.29</v>
      </c>
      <c r="Z90" s="8">
        <f t="shared" si="49"/>
        <v>8383.08</v>
      </c>
      <c r="AA90" s="8">
        <f t="shared" ref="AA90:AC105" si="58">+V90*12</f>
        <v>1004.4000000000001</v>
      </c>
      <c r="AB90" s="8">
        <f t="shared" si="58"/>
        <v>0</v>
      </c>
      <c r="AC90" s="8">
        <f t="shared" si="56"/>
        <v>29748</v>
      </c>
      <c r="AD90" s="8">
        <f t="shared" si="50"/>
        <v>39135.480000000003</v>
      </c>
      <c r="AE90" s="8">
        <f>SUM(R90)</f>
        <v>400</v>
      </c>
      <c r="AF90" s="8">
        <f>SUM(S90:T90)</f>
        <v>600</v>
      </c>
      <c r="AG90" s="8"/>
      <c r="AH90" s="8">
        <f t="shared" si="51"/>
        <v>40135.480000000003</v>
      </c>
    </row>
    <row r="91" spans="1:34" x14ac:dyDescent="0.2">
      <c r="A91" s="6"/>
      <c r="B91" s="7" t="s">
        <v>990</v>
      </c>
      <c r="C91" s="11">
        <v>108</v>
      </c>
      <c r="D91" s="6" t="s">
        <v>218</v>
      </c>
      <c r="E91" s="6" t="s">
        <v>398</v>
      </c>
      <c r="F91" s="6" t="s">
        <v>438</v>
      </c>
      <c r="G91" s="6" t="s">
        <v>36</v>
      </c>
      <c r="H91" s="12" t="s">
        <v>1049</v>
      </c>
      <c r="I91" s="6" t="s">
        <v>10</v>
      </c>
      <c r="J91" s="6" t="s">
        <v>613</v>
      </c>
      <c r="K91" s="8" t="s">
        <v>614</v>
      </c>
      <c r="L91" s="8">
        <v>673.65</v>
      </c>
      <c r="M91" s="8">
        <v>0</v>
      </c>
      <c r="N91" s="8">
        <v>83.7</v>
      </c>
      <c r="O91" s="8"/>
      <c r="P91" s="8">
        <v>3370.54</v>
      </c>
      <c r="Q91" s="8"/>
      <c r="R91" s="8">
        <v>400</v>
      </c>
      <c r="S91" s="8">
        <v>300</v>
      </c>
      <c r="T91" s="8">
        <v>300</v>
      </c>
      <c r="U91" s="8">
        <f t="shared" si="47"/>
        <v>673.65</v>
      </c>
      <c r="V91" s="8">
        <f>SUM(N91)</f>
        <v>83.7</v>
      </c>
      <c r="W91" s="8">
        <f t="shared" si="48"/>
        <v>3370.54</v>
      </c>
      <c r="X91" s="8">
        <f t="shared" si="48"/>
        <v>0</v>
      </c>
      <c r="Y91" s="8">
        <f t="shared" si="52"/>
        <v>4127.8899999999994</v>
      </c>
      <c r="Z91" s="8">
        <f t="shared" si="49"/>
        <v>8083.7999999999993</v>
      </c>
      <c r="AA91" s="8">
        <f t="shared" si="58"/>
        <v>1004.4000000000001</v>
      </c>
      <c r="AB91" s="8">
        <f t="shared" si="58"/>
        <v>40446.479999999996</v>
      </c>
      <c r="AC91" s="8">
        <f t="shared" si="56"/>
        <v>0</v>
      </c>
      <c r="AD91" s="8">
        <f t="shared" si="50"/>
        <v>49534.679999999993</v>
      </c>
      <c r="AE91" s="8">
        <f>SUM(R91)</f>
        <v>400</v>
      </c>
      <c r="AF91" s="8">
        <f>SUM(S91:T91)</f>
        <v>600</v>
      </c>
      <c r="AG91" s="8"/>
      <c r="AH91" s="8">
        <f t="shared" si="51"/>
        <v>50534.679999999993</v>
      </c>
    </row>
    <row r="92" spans="1:34" x14ac:dyDescent="0.2">
      <c r="A92" s="9"/>
      <c r="B92" s="7" t="s">
        <v>534</v>
      </c>
      <c r="C92" s="11">
        <v>109</v>
      </c>
      <c r="D92" s="6" t="s">
        <v>268</v>
      </c>
      <c r="E92" s="6" t="s">
        <v>398</v>
      </c>
      <c r="F92" s="6" t="s">
        <v>438</v>
      </c>
      <c r="G92" s="6" t="s">
        <v>615</v>
      </c>
      <c r="H92" s="12" t="s">
        <v>1049</v>
      </c>
      <c r="I92" s="6" t="s">
        <v>20</v>
      </c>
      <c r="J92" s="6" t="s">
        <v>616</v>
      </c>
      <c r="K92" s="8" t="s">
        <v>617</v>
      </c>
      <c r="L92" s="10">
        <v>698.59</v>
      </c>
      <c r="M92" s="10">
        <v>73.099999999999994</v>
      </c>
      <c r="N92" s="10">
        <v>83.7</v>
      </c>
      <c r="O92" s="10"/>
      <c r="P92" s="8">
        <v>3370.54</v>
      </c>
      <c r="Q92" s="8"/>
      <c r="R92" s="10">
        <v>400</v>
      </c>
      <c r="S92" s="10">
        <v>300</v>
      </c>
      <c r="T92" s="10">
        <v>300</v>
      </c>
      <c r="U92" s="8">
        <f t="shared" si="47"/>
        <v>771.69</v>
      </c>
      <c r="V92" s="8">
        <f>SUM(N92)</f>
        <v>83.7</v>
      </c>
      <c r="W92" s="8">
        <f t="shared" si="48"/>
        <v>3370.54</v>
      </c>
      <c r="X92" s="8">
        <f t="shared" si="48"/>
        <v>0</v>
      </c>
      <c r="Y92" s="8">
        <f t="shared" si="52"/>
        <v>4225.93</v>
      </c>
      <c r="Z92" s="8">
        <f t="shared" si="49"/>
        <v>9260.2800000000007</v>
      </c>
      <c r="AA92" s="8">
        <f t="shared" si="58"/>
        <v>1004.4000000000001</v>
      </c>
      <c r="AB92" s="8">
        <f t="shared" si="58"/>
        <v>40446.479999999996</v>
      </c>
      <c r="AC92" s="8">
        <f t="shared" si="56"/>
        <v>0</v>
      </c>
      <c r="AD92" s="8">
        <f t="shared" si="50"/>
        <v>50711.159999999996</v>
      </c>
      <c r="AE92" s="8">
        <f>SUM(R92)</f>
        <v>400</v>
      </c>
      <c r="AF92" s="8">
        <f>SUM(S92:T92)</f>
        <v>600</v>
      </c>
      <c r="AG92" s="8"/>
      <c r="AH92" s="8">
        <f t="shared" si="51"/>
        <v>51711.159999999996</v>
      </c>
    </row>
    <row r="93" spans="1:34" x14ac:dyDescent="0.2">
      <c r="A93" s="6"/>
      <c r="B93" s="7" t="s">
        <v>988</v>
      </c>
      <c r="C93" s="11">
        <v>106</v>
      </c>
      <c r="D93" s="6" t="s">
        <v>353</v>
      </c>
      <c r="E93" s="6" t="s">
        <v>398</v>
      </c>
      <c r="F93" s="6" t="s">
        <v>399</v>
      </c>
      <c r="G93" s="6" t="s">
        <v>618</v>
      </c>
      <c r="H93" s="12" t="s">
        <v>1050</v>
      </c>
      <c r="I93" s="6" t="s">
        <v>16</v>
      </c>
      <c r="J93" s="6" t="s">
        <v>619</v>
      </c>
      <c r="K93" s="8" t="s">
        <v>620</v>
      </c>
      <c r="L93" s="8">
        <v>757.49</v>
      </c>
      <c r="M93" s="8">
        <v>0</v>
      </c>
      <c r="N93" s="8">
        <v>83.7</v>
      </c>
      <c r="O93" s="8"/>
      <c r="P93" s="8"/>
      <c r="Q93" s="8">
        <v>3568</v>
      </c>
      <c r="R93" s="8">
        <v>400</v>
      </c>
      <c r="S93" s="8">
        <v>300</v>
      </c>
      <c r="T93" s="8">
        <v>300</v>
      </c>
      <c r="U93" s="8">
        <f t="shared" si="47"/>
        <v>757.49</v>
      </c>
      <c r="V93" s="8">
        <f>SUM(N93)</f>
        <v>83.7</v>
      </c>
      <c r="W93" s="8">
        <f t="shared" si="48"/>
        <v>0</v>
      </c>
      <c r="X93" s="8">
        <f t="shared" si="48"/>
        <v>3568</v>
      </c>
      <c r="Y93" s="8">
        <f t="shared" si="52"/>
        <v>4409.1899999999996</v>
      </c>
      <c r="Z93" s="8">
        <f t="shared" si="49"/>
        <v>9089.880000000001</v>
      </c>
      <c r="AA93" s="8">
        <f t="shared" si="58"/>
        <v>1004.4000000000001</v>
      </c>
      <c r="AB93" s="8">
        <f t="shared" si="58"/>
        <v>0</v>
      </c>
      <c r="AC93" s="8">
        <f t="shared" si="56"/>
        <v>42816</v>
      </c>
      <c r="AD93" s="8">
        <f t="shared" si="50"/>
        <v>52910.28</v>
      </c>
      <c r="AE93" s="8">
        <f>SUM(R93)</f>
        <v>400</v>
      </c>
      <c r="AF93" s="8">
        <f>SUM(S93:T93)</f>
        <v>600</v>
      </c>
      <c r="AG93" s="8"/>
      <c r="AH93" s="8">
        <f t="shared" si="51"/>
        <v>53910.28</v>
      </c>
    </row>
    <row r="94" spans="1:34" s="35" customFormat="1" x14ac:dyDescent="0.2">
      <c r="A94" s="31" t="s">
        <v>622</v>
      </c>
      <c r="B94" s="32"/>
      <c r="C94" s="36"/>
      <c r="D94" s="31"/>
      <c r="E94" s="31"/>
      <c r="F94" s="31"/>
      <c r="G94" s="31"/>
      <c r="H94" s="33"/>
      <c r="I94" s="31"/>
      <c r="J94" s="31"/>
      <c r="K94" s="34"/>
      <c r="L94" s="34">
        <f>+L95+L96</f>
        <v>1431.1399999999999</v>
      </c>
      <c r="M94" s="34">
        <f t="shared" ref="M94:AH94" si="59">+M95+M96</f>
        <v>195.59</v>
      </c>
      <c r="N94" s="34">
        <f t="shared" si="59"/>
        <v>167.4</v>
      </c>
      <c r="O94" s="34">
        <f t="shared" si="59"/>
        <v>0</v>
      </c>
      <c r="P94" s="34">
        <f>+P95+P96</f>
        <v>3370.54</v>
      </c>
      <c r="Q94" s="34">
        <f>+Q95+Q96</f>
        <v>3568</v>
      </c>
      <c r="R94" s="34">
        <f t="shared" si="59"/>
        <v>800</v>
      </c>
      <c r="S94" s="34">
        <f t="shared" si="59"/>
        <v>600</v>
      </c>
      <c r="T94" s="34">
        <f t="shared" si="59"/>
        <v>600</v>
      </c>
      <c r="U94" s="34">
        <f t="shared" si="59"/>
        <v>1626.73</v>
      </c>
      <c r="V94" s="34">
        <f t="shared" si="59"/>
        <v>167.4</v>
      </c>
      <c r="W94" s="34">
        <f>+W95+W96</f>
        <v>3370.54</v>
      </c>
      <c r="X94" s="34">
        <f>+X95+X96</f>
        <v>3568</v>
      </c>
      <c r="Y94" s="34">
        <f t="shared" si="59"/>
        <v>8732.6699999999983</v>
      </c>
      <c r="Z94" s="34">
        <f t="shared" si="59"/>
        <v>19520.760000000002</v>
      </c>
      <c r="AA94" s="34">
        <f t="shared" si="59"/>
        <v>2008.8000000000002</v>
      </c>
      <c r="AB94" s="34">
        <f t="shared" si="59"/>
        <v>40446.479999999996</v>
      </c>
      <c r="AC94" s="34">
        <f t="shared" si="59"/>
        <v>42816</v>
      </c>
      <c r="AD94" s="34">
        <f t="shared" si="59"/>
        <v>104792.04</v>
      </c>
      <c r="AE94" s="34">
        <f t="shared" si="59"/>
        <v>800</v>
      </c>
      <c r="AF94" s="34">
        <f t="shared" si="59"/>
        <v>1200</v>
      </c>
      <c r="AG94" s="34">
        <f t="shared" si="59"/>
        <v>0</v>
      </c>
      <c r="AH94" s="34">
        <f t="shared" si="59"/>
        <v>106792.04</v>
      </c>
    </row>
    <row r="95" spans="1:34" x14ac:dyDescent="0.2">
      <c r="A95" s="6"/>
      <c r="B95" s="7" t="s">
        <v>546</v>
      </c>
      <c r="C95" s="11">
        <v>113</v>
      </c>
      <c r="D95" s="6" t="s">
        <v>226</v>
      </c>
      <c r="E95" s="6" t="s">
        <v>398</v>
      </c>
      <c r="F95" s="6" t="s">
        <v>438</v>
      </c>
      <c r="G95" s="6" t="s">
        <v>11</v>
      </c>
      <c r="H95" s="12" t="s">
        <v>1049</v>
      </c>
      <c r="I95" s="6" t="s">
        <v>10</v>
      </c>
      <c r="J95" s="6" t="s">
        <v>623</v>
      </c>
      <c r="K95" s="8" t="s">
        <v>624</v>
      </c>
      <c r="L95" s="8">
        <v>673.65</v>
      </c>
      <c r="M95" s="8">
        <v>0</v>
      </c>
      <c r="N95" s="8">
        <v>83.7</v>
      </c>
      <c r="O95" s="8"/>
      <c r="P95" s="8">
        <v>3370.54</v>
      </c>
      <c r="Q95" s="8"/>
      <c r="R95" s="8">
        <v>400</v>
      </c>
      <c r="S95" s="8">
        <v>300</v>
      </c>
      <c r="T95" s="8">
        <v>300</v>
      </c>
      <c r="U95" s="8">
        <f t="shared" si="47"/>
        <v>673.65</v>
      </c>
      <c r="V95" s="8">
        <f>SUM(N95)</f>
        <v>83.7</v>
      </c>
      <c r="W95" s="8">
        <f t="shared" si="48"/>
        <v>3370.54</v>
      </c>
      <c r="X95" s="8">
        <f t="shared" si="48"/>
        <v>0</v>
      </c>
      <c r="Y95" s="8">
        <f t="shared" si="52"/>
        <v>4127.8899999999994</v>
      </c>
      <c r="Z95" s="8">
        <f t="shared" si="49"/>
        <v>8083.7999999999993</v>
      </c>
      <c r="AA95" s="8">
        <f>+V95*12</f>
        <v>1004.4000000000001</v>
      </c>
      <c r="AB95" s="8">
        <f t="shared" si="58"/>
        <v>40446.479999999996</v>
      </c>
      <c r="AC95" s="8">
        <f t="shared" si="56"/>
        <v>0</v>
      </c>
      <c r="AD95" s="8">
        <f t="shared" si="50"/>
        <v>49534.679999999993</v>
      </c>
      <c r="AE95" s="8">
        <f>SUM(R95)</f>
        <v>400</v>
      </c>
      <c r="AF95" s="8">
        <f>SUM(S95:T95)</f>
        <v>600</v>
      </c>
      <c r="AG95" s="8"/>
      <c r="AH95" s="8">
        <f t="shared" si="51"/>
        <v>50534.679999999993</v>
      </c>
    </row>
    <row r="96" spans="1:34" x14ac:dyDescent="0.2">
      <c r="A96" s="9"/>
      <c r="B96" s="7" t="s">
        <v>537</v>
      </c>
      <c r="C96" s="11">
        <v>111</v>
      </c>
      <c r="D96" s="6" t="s">
        <v>281</v>
      </c>
      <c r="E96" s="6" t="s">
        <v>398</v>
      </c>
      <c r="F96" s="6" t="s">
        <v>399</v>
      </c>
      <c r="G96" s="6" t="s">
        <v>59</v>
      </c>
      <c r="H96" s="12" t="s">
        <v>1046</v>
      </c>
      <c r="I96" s="6" t="s">
        <v>16</v>
      </c>
      <c r="J96" s="6" t="s">
        <v>616</v>
      </c>
      <c r="K96" s="8" t="s">
        <v>617</v>
      </c>
      <c r="L96" s="10">
        <v>757.49</v>
      </c>
      <c r="M96" s="10">
        <v>195.59</v>
      </c>
      <c r="N96" s="10">
        <v>83.7</v>
      </c>
      <c r="O96" s="10"/>
      <c r="P96" s="10">
        <v>0</v>
      </c>
      <c r="Q96" s="10">
        <v>3568</v>
      </c>
      <c r="R96" s="10">
        <v>400</v>
      </c>
      <c r="S96" s="10">
        <v>300</v>
      </c>
      <c r="T96" s="10">
        <v>300</v>
      </c>
      <c r="U96" s="8">
        <f t="shared" si="47"/>
        <v>953.08</v>
      </c>
      <c r="V96" s="8">
        <f>SUM(N96)</f>
        <v>83.7</v>
      </c>
      <c r="W96" s="8">
        <f t="shared" si="48"/>
        <v>0</v>
      </c>
      <c r="X96" s="8">
        <f t="shared" si="48"/>
        <v>3568</v>
      </c>
      <c r="Y96" s="8">
        <f t="shared" si="52"/>
        <v>4604.78</v>
      </c>
      <c r="Z96" s="8">
        <f t="shared" si="49"/>
        <v>11436.960000000001</v>
      </c>
      <c r="AA96" s="8">
        <f>+V96*12</f>
        <v>1004.4000000000001</v>
      </c>
      <c r="AB96" s="8">
        <f t="shared" si="58"/>
        <v>0</v>
      </c>
      <c r="AC96" s="8">
        <f t="shared" si="56"/>
        <v>42816</v>
      </c>
      <c r="AD96" s="8">
        <f t="shared" si="50"/>
        <v>55257.36</v>
      </c>
      <c r="AE96" s="8">
        <f>SUM(R96)</f>
        <v>400</v>
      </c>
      <c r="AF96" s="8">
        <f>SUM(S96:T96)</f>
        <v>600</v>
      </c>
      <c r="AG96" s="8"/>
      <c r="AH96" s="8">
        <f t="shared" si="51"/>
        <v>56257.36</v>
      </c>
    </row>
    <row r="97" spans="1:34" s="35" customFormat="1" x14ac:dyDescent="0.2">
      <c r="A97" s="31" t="s">
        <v>625</v>
      </c>
      <c r="B97" s="32"/>
      <c r="C97" s="36"/>
      <c r="D97" s="31"/>
      <c r="E97" s="31"/>
      <c r="F97" s="31"/>
      <c r="G97" s="31"/>
      <c r="H97" s="33"/>
      <c r="I97" s="31"/>
      <c r="J97" s="31"/>
      <c r="K97" s="34"/>
      <c r="L97" s="34">
        <f>+L98+L99+L100+L101+L102+L103+L104+L105+L106+L107+L108+L109+L110+L111</f>
        <v>8649.1</v>
      </c>
      <c r="M97" s="34">
        <f t="shared" ref="M97:AH97" si="60">+M98+M99+M100+M101+M102+M103+M104+M105+M106+M107+M108+M109+M110+M111</f>
        <v>2570.5</v>
      </c>
      <c r="N97" s="34">
        <f t="shared" si="60"/>
        <v>1171.8000000000002</v>
      </c>
      <c r="O97" s="34">
        <f t="shared" si="60"/>
        <v>0</v>
      </c>
      <c r="P97" s="34">
        <f>+P98+P99+P100+P101+P102+P103+P104+P105+P106+P107+P108+P109+P110+P111</f>
        <v>0</v>
      </c>
      <c r="Q97" s="34">
        <f>+Q98+Q99+Q100+Q101+Q102+Q103+Q104+Q105+Q106+Q107+Q108+Q109+Q110+Q111</f>
        <v>22829</v>
      </c>
      <c r="R97" s="34">
        <f t="shared" si="60"/>
        <v>5600</v>
      </c>
      <c r="S97" s="34">
        <f t="shared" si="60"/>
        <v>4200</v>
      </c>
      <c r="T97" s="34">
        <f t="shared" si="60"/>
        <v>4200</v>
      </c>
      <c r="U97" s="34">
        <f t="shared" si="60"/>
        <v>11219.599999999999</v>
      </c>
      <c r="V97" s="34">
        <f t="shared" si="60"/>
        <v>1171.8000000000002</v>
      </c>
      <c r="W97" s="34">
        <f>+W98+W99+W100+W101+W102+W103+W104+W105+W106+W107+W108+W109+W110+W111</f>
        <v>0</v>
      </c>
      <c r="X97" s="34">
        <f>+X98+X99+X100+X101+X102+X103+X104+X105+X106+X107+X108+X109+X110+X111</f>
        <v>22829</v>
      </c>
      <c r="Y97" s="34">
        <f t="shared" si="60"/>
        <v>35220.400000000001</v>
      </c>
      <c r="Z97" s="34">
        <f t="shared" si="60"/>
        <v>134635.19999999998</v>
      </c>
      <c r="AA97" s="34">
        <f t="shared" si="60"/>
        <v>14061.599999999997</v>
      </c>
      <c r="AB97" s="34">
        <f t="shared" si="60"/>
        <v>0</v>
      </c>
      <c r="AC97" s="34">
        <f t="shared" si="60"/>
        <v>273948</v>
      </c>
      <c r="AD97" s="34">
        <f t="shared" si="60"/>
        <v>422644.8</v>
      </c>
      <c r="AE97" s="34">
        <f t="shared" si="60"/>
        <v>5600</v>
      </c>
      <c r="AF97" s="34">
        <f t="shared" si="60"/>
        <v>8400</v>
      </c>
      <c r="AG97" s="34">
        <f t="shared" si="60"/>
        <v>0</v>
      </c>
      <c r="AH97" s="34">
        <f t="shared" si="60"/>
        <v>436644.8</v>
      </c>
    </row>
    <row r="98" spans="1:34" x14ac:dyDescent="0.2">
      <c r="A98" s="9"/>
      <c r="B98" s="7" t="s">
        <v>555</v>
      </c>
      <c r="C98" s="11">
        <v>137</v>
      </c>
      <c r="D98" s="6" t="s">
        <v>316</v>
      </c>
      <c r="E98" s="6" t="s">
        <v>398</v>
      </c>
      <c r="F98" s="6" t="s">
        <v>405</v>
      </c>
      <c r="G98" s="6" t="s">
        <v>44</v>
      </c>
      <c r="H98" s="12" t="s">
        <v>1047</v>
      </c>
      <c r="I98" s="6" t="s">
        <v>6</v>
      </c>
      <c r="J98" s="6" t="s">
        <v>626</v>
      </c>
      <c r="K98" s="8" t="s">
        <v>627</v>
      </c>
      <c r="L98" s="10">
        <v>567.16999999999996</v>
      </c>
      <c r="M98" s="10">
        <v>194.08</v>
      </c>
      <c r="N98" s="10">
        <v>83.7</v>
      </c>
      <c r="O98" s="10"/>
      <c r="P98" s="10">
        <v>0</v>
      </c>
      <c r="Q98" s="10">
        <v>1400</v>
      </c>
      <c r="R98" s="10">
        <v>400</v>
      </c>
      <c r="S98" s="10">
        <v>300</v>
      </c>
      <c r="T98" s="10">
        <v>300</v>
      </c>
      <c r="U98" s="8">
        <f t="shared" si="47"/>
        <v>761.25</v>
      </c>
      <c r="V98" s="8">
        <f t="shared" ref="V98:V111" si="61">SUM(N98)</f>
        <v>83.7</v>
      </c>
      <c r="W98" s="8">
        <f t="shared" si="48"/>
        <v>0</v>
      </c>
      <c r="X98" s="8">
        <f t="shared" si="48"/>
        <v>1400</v>
      </c>
      <c r="Y98" s="8">
        <f t="shared" si="52"/>
        <v>2244.9499999999998</v>
      </c>
      <c r="Z98" s="8">
        <f t="shared" si="49"/>
        <v>9135</v>
      </c>
      <c r="AA98" s="8">
        <f t="shared" ref="AA98:AC113" si="62">+V98*12</f>
        <v>1004.4000000000001</v>
      </c>
      <c r="AB98" s="8">
        <f t="shared" si="58"/>
        <v>0</v>
      </c>
      <c r="AC98" s="8">
        <f t="shared" si="56"/>
        <v>16800</v>
      </c>
      <c r="AD98" s="8">
        <f t="shared" si="50"/>
        <v>26939.4</v>
      </c>
      <c r="AE98" s="8">
        <f t="shared" ref="AE98:AE111" si="63">SUM(R98)</f>
        <v>400</v>
      </c>
      <c r="AF98" s="8">
        <f t="shared" ref="AF98:AF111" si="64">SUM(S98:T98)</f>
        <v>600</v>
      </c>
      <c r="AG98" s="8"/>
      <c r="AH98" s="8">
        <f t="shared" si="51"/>
        <v>27939.4</v>
      </c>
    </row>
    <row r="99" spans="1:34" x14ac:dyDescent="0.2">
      <c r="A99" s="6"/>
      <c r="B99" s="7" t="s">
        <v>531</v>
      </c>
      <c r="C99" s="11">
        <v>127</v>
      </c>
      <c r="D99" s="6" t="s">
        <v>317</v>
      </c>
      <c r="E99" s="6" t="s">
        <v>398</v>
      </c>
      <c r="F99" s="6" t="s">
        <v>405</v>
      </c>
      <c r="G99" s="6" t="s">
        <v>60</v>
      </c>
      <c r="H99" s="12" t="s">
        <v>1047</v>
      </c>
      <c r="I99" s="6" t="s">
        <v>6</v>
      </c>
      <c r="J99" s="6" t="s">
        <v>628</v>
      </c>
      <c r="K99" s="8" t="s">
        <v>629</v>
      </c>
      <c r="L99" s="8">
        <v>567.16999999999996</v>
      </c>
      <c r="M99" s="8">
        <v>190.82</v>
      </c>
      <c r="N99" s="8">
        <v>83.7</v>
      </c>
      <c r="O99" s="8"/>
      <c r="P99" s="10">
        <v>0</v>
      </c>
      <c r="Q99" s="10">
        <v>1400</v>
      </c>
      <c r="R99" s="8">
        <v>400</v>
      </c>
      <c r="S99" s="8">
        <v>300</v>
      </c>
      <c r="T99" s="8">
        <v>300</v>
      </c>
      <c r="U99" s="8">
        <f t="shared" si="47"/>
        <v>757.99</v>
      </c>
      <c r="V99" s="8">
        <f t="shared" si="61"/>
        <v>83.7</v>
      </c>
      <c r="W99" s="8">
        <f t="shared" si="48"/>
        <v>0</v>
      </c>
      <c r="X99" s="8">
        <f t="shared" si="48"/>
        <v>1400</v>
      </c>
      <c r="Y99" s="8">
        <f t="shared" si="52"/>
        <v>2241.69</v>
      </c>
      <c r="Z99" s="8">
        <f t="shared" si="49"/>
        <v>9095.880000000001</v>
      </c>
      <c r="AA99" s="8">
        <f t="shared" si="62"/>
        <v>1004.4000000000001</v>
      </c>
      <c r="AB99" s="8">
        <f t="shared" si="58"/>
        <v>0</v>
      </c>
      <c r="AC99" s="8">
        <f t="shared" si="56"/>
        <v>16800</v>
      </c>
      <c r="AD99" s="8">
        <f t="shared" si="50"/>
        <v>26900.280000000002</v>
      </c>
      <c r="AE99" s="8">
        <f t="shared" si="63"/>
        <v>400</v>
      </c>
      <c r="AF99" s="8">
        <f t="shared" si="64"/>
        <v>600</v>
      </c>
      <c r="AG99" s="8"/>
      <c r="AH99" s="8">
        <f t="shared" si="51"/>
        <v>27900.280000000002</v>
      </c>
    </row>
    <row r="100" spans="1:34" x14ac:dyDescent="0.2">
      <c r="A100" s="9"/>
      <c r="B100" s="7" t="s">
        <v>552</v>
      </c>
      <c r="C100" s="11">
        <v>123</v>
      </c>
      <c r="D100" s="6" t="s">
        <v>318</v>
      </c>
      <c r="E100" s="6" t="s">
        <v>398</v>
      </c>
      <c r="F100" s="6" t="s">
        <v>438</v>
      </c>
      <c r="G100" s="6" t="s">
        <v>630</v>
      </c>
      <c r="H100" s="12" t="s">
        <v>1049</v>
      </c>
      <c r="I100" s="6" t="s">
        <v>38</v>
      </c>
      <c r="J100" s="6" t="s">
        <v>631</v>
      </c>
      <c r="K100" s="8" t="s">
        <v>632</v>
      </c>
      <c r="L100" s="10">
        <v>648.77</v>
      </c>
      <c r="M100" s="10">
        <v>133.19</v>
      </c>
      <c r="N100" s="10">
        <v>83.7</v>
      </c>
      <c r="O100" s="10"/>
      <c r="P100" s="10">
        <v>0</v>
      </c>
      <c r="Q100" s="10">
        <v>1580</v>
      </c>
      <c r="R100" s="10">
        <v>400</v>
      </c>
      <c r="S100" s="10">
        <v>300</v>
      </c>
      <c r="T100" s="10">
        <v>300</v>
      </c>
      <c r="U100" s="8">
        <f t="shared" si="47"/>
        <v>781.96</v>
      </c>
      <c r="V100" s="8">
        <f t="shared" si="61"/>
        <v>83.7</v>
      </c>
      <c r="W100" s="8">
        <f t="shared" si="48"/>
        <v>0</v>
      </c>
      <c r="X100" s="8">
        <f t="shared" si="48"/>
        <v>1580</v>
      </c>
      <c r="Y100" s="8">
        <f t="shared" si="52"/>
        <v>2445.66</v>
      </c>
      <c r="Z100" s="8">
        <f t="shared" si="49"/>
        <v>9383.52</v>
      </c>
      <c r="AA100" s="8">
        <f t="shared" si="62"/>
        <v>1004.4000000000001</v>
      </c>
      <c r="AB100" s="8">
        <f t="shared" si="58"/>
        <v>0</v>
      </c>
      <c r="AC100" s="8">
        <f t="shared" si="56"/>
        <v>18960</v>
      </c>
      <c r="AD100" s="8">
        <f t="shared" si="50"/>
        <v>29347.920000000002</v>
      </c>
      <c r="AE100" s="8">
        <f t="shared" si="63"/>
        <v>400</v>
      </c>
      <c r="AF100" s="8">
        <f t="shared" si="64"/>
        <v>600</v>
      </c>
      <c r="AG100" s="8"/>
      <c r="AH100" s="8">
        <f t="shared" si="51"/>
        <v>30347.920000000002</v>
      </c>
    </row>
    <row r="101" spans="1:34" x14ac:dyDescent="0.2">
      <c r="A101" s="6"/>
      <c r="B101" s="7" t="s">
        <v>562</v>
      </c>
      <c r="C101" s="11">
        <v>138</v>
      </c>
      <c r="D101" s="6" t="s">
        <v>319</v>
      </c>
      <c r="E101" s="6" t="s">
        <v>398</v>
      </c>
      <c r="F101" s="6" t="s">
        <v>405</v>
      </c>
      <c r="G101" s="6" t="s">
        <v>44</v>
      </c>
      <c r="H101" s="12" t="s">
        <v>1047</v>
      </c>
      <c r="I101" s="6" t="s">
        <v>6</v>
      </c>
      <c r="J101" s="6" t="s">
        <v>633</v>
      </c>
      <c r="K101" s="8" t="s">
        <v>634</v>
      </c>
      <c r="L101" s="8">
        <v>567.16999999999996</v>
      </c>
      <c r="M101" s="8">
        <v>180.55</v>
      </c>
      <c r="N101" s="8">
        <v>83.7</v>
      </c>
      <c r="O101" s="8"/>
      <c r="P101" s="10">
        <v>0</v>
      </c>
      <c r="Q101" s="10">
        <v>1400</v>
      </c>
      <c r="R101" s="8">
        <v>400</v>
      </c>
      <c r="S101" s="8">
        <v>300</v>
      </c>
      <c r="T101" s="8">
        <v>300</v>
      </c>
      <c r="U101" s="8">
        <f t="shared" si="47"/>
        <v>747.72</v>
      </c>
      <c r="V101" s="8">
        <f t="shared" si="61"/>
        <v>83.7</v>
      </c>
      <c r="W101" s="8">
        <f t="shared" si="48"/>
        <v>0</v>
      </c>
      <c r="X101" s="8">
        <f t="shared" si="48"/>
        <v>1400</v>
      </c>
      <c r="Y101" s="8">
        <f t="shared" si="52"/>
        <v>2231.42</v>
      </c>
      <c r="Z101" s="8">
        <f t="shared" si="49"/>
        <v>8972.64</v>
      </c>
      <c r="AA101" s="8">
        <f t="shared" si="62"/>
        <v>1004.4000000000001</v>
      </c>
      <c r="AB101" s="8">
        <f t="shared" si="58"/>
        <v>0</v>
      </c>
      <c r="AC101" s="8">
        <f t="shared" si="56"/>
        <v>16800</v>
      </c>
      <c r="AD101" s="8">
        <f t="shared" si="50"/>
        <v>26777.040000000001</v>
      </c>
      <c r="AE101" s="8">
        <f t="shared" si="63"/>
        <v>400</v>
      </c>
      <c r="AF101" s="8">
        <f t="shared" si="64"/>
        <v>600</v>
      </c>
      <c r="AG101" s="8"/>
      <c r="AH101" s="8">
        <f t="shared" si="51"/>
        <v>27777.040000000001</v>
      </c>
    </row>
    <row r="102" spans="1:34" x14ac:dyDescent="0.2">
      <c r="A102" s="9"/>
      <c r="B102" s="7" t="s">
        <v>549</v>
      </c>
      <c r="C102" s="11">
        <v>130</v>
      </c>
      <c r="D102" s="6" t="s">
        <v>320</v>
      </c>
      <c r="E102" s="6" t="s">
        <v>398</v>
      </c>
      <c r="F102" s="6" t="s">
        <v>405</v>
      </c>
      <c r="G102" s="6" t="s">
        <v>17</v>
      </c>
      <c r="H102" s="12" t="s">
        <v>1047</v>
      </c>
      <c r="I102" s="6" t="s">
        <v>5</v>
      </c>
      <c r="J102" s="6" t="s">
        <v>635</v>
      </c>
      <c r="K102" s="8" t="s">
        <v>636</v>
      </c>
      <c r="L102" s="10">
        <v>574.92999999999995</v>
      </c>
      <c r="M102" s="10">
        <v>237.87</v>
      </c>
      <c r="N102" s="10">
        <v>83.7</v>
      </c>
      <c r="O102" s="10"/>
      <c r="P102" s="10">
        <v>0</v>
      </c>
      <c r="Q102" s="10">
        <v>1400</v>
      </c>
      <c r="R102" s="10">
        <v>400</v>
      </c>
      <c r="S102" s="10">
        <v>300</v>
      </c>
      <c r="T102" s="10">
        <v>300</v>
      </c>
      <c r="U102" s="8">
        <f t="shared" si="47"/>
        <v>812.8</v>
      </c>
      <c r="V102" s="8">
        <f t="shared" si="61"/>
        <v>83.7</v>
      </c>
      <c r="W102" s="8">
        <f t="shared" si="48"/>
        <v>0</v>
      </c>
      <c r="X102" s="8">
        <f t="shared" si="48"/>
        <v>1400</v>
      </c>
      <c r="Y102" s="8">
        <f t="shared" si="52"/>
        <v>2296.5</v>
      </c>
      <c r="Z102" s="8">
        <f t="shared" si="49"/>
        <v>9753.5999999999985</v>
      </c>
      <c r="AA102" s="8">
        <f t="shared" si="62"/>
        <v>1004.4000000000001</v>
      </c>
      <c r="AB102" s="8">
        <f t="shared" si="58"/>
        <v>0</v>
      </c>
      <c r="AC102" s="8">
        <f t="shared" si="56"/>
        <v>16800</v>
      </c>
      <c r="AD102" s="8">
        <f t="shared" si="50"/>
        <v>27558</v>
      </c>
      <c r="AE102" s="8">
        <f t="shared" si="63"/>
        <v>400</v>
      </c>
      <c r="AF102" s="8">
        <f t="shared" si="64"/>
        <v>600</v>
      </c>
      <c r="AG102" s="8"/>
      <c r="AH102" s="8">
        <f t="shared" si="51"/>
        <v>28558</v>
      </c>
    </row>
    <row r="103" spans="1:34" x14ac:dyDescent="0.2">
      <c r="A103" s="6"/>
      <c r="B103" s="7" t="s">
        <v>543</v>
      </c>
      <c r="C103" s="11">
        <v>120</v>
      </c>
      <c r="D103" s="6" t="s">
        <v>321</v>
      </c>
      <c r="E103" s="6" t="s">
        <v>398</v>
      </c>
      <c r="F103" s="6" t="s">
        <v>438</v>
      </c>
      <c r="G103" s="6" t="s">
        <v>39</v>
      </c>
      <c r="H103" s="12" t="s">
        <v>1049</v>
      </c>
      <c r="I103" s="6" t="s">
        <v>10</v>
      </c>
      <c r="J103" s="6" t="s">
        <v>637</v>
      </c>
      <c r="K103" s="8" t="s">
        <v>638</v>
      </c>
      <c r="L103" s="8">
        <v>673.65</v>
      </c>
      <c r="M103" s="8">
        <v>258.57</v>
      </c>
      <c r="N103" s="8">
        <v>83.7</v>
      </c>
      <c r="O103" s="8"/>
      <c r="P103" s="10">
        <v>0</v>
      </c>
      <c r="Q103" s="10">
        <v>1580</v>
      </c>
      <c r="R103" s="8">
        <v>400</v>
      </c>
      <c r="S103" s="8">
        <v>300</v>
      </c>
      <c r="T103" s="8">
        <v>300</v>
      </c>
      <c r="U103" s="8">
        <f t="shared" si="47"/>
        <v>932.22</v>
      </c>
      <c r="V103" s="8">
        <f t="shared" si="61"/>
        <v>83.7</v>
      </c>
      <c r="W103" s="8">
        <f t="shared" si="48"/>
        <v>0</v>
      </c>
      <c r="X103" s="8">
        <f t="shared" si="48"/>
        <v>1580</v>
      </c>
      <c r="Y103" s="8">
        <f t="shared" si="52"/>
        <v>2595.92</v>
      </c>
      <c r="Z103" s="8">
        <f t="shared" si="49"/>
        <v>11186.64</v>
      </c>
      <c r="AA103" s="8">
        <f t="shared" si="62"/>
        <v>1004.4000000000001</v>
      </c>
      <c r="AB103" s="8">
        <f t="shared" si="58"/>
        <v>0</v>
      </c>
      <c r="AC103" s="8">
        <f t="shared" si="56"/>
        <v>18960</v>
      </c>
      <c r="AD103" s="8">
        <f t="shared" si="50"/>
        <v>31151.040000000001</v>
      </c>
      <c r="AE103" s="8">
        <f t="shared" si="63"/>
        <v>400</v>
      </c>
      <c r="AF103" s="8">
        <f t="shared" si="64"/>
        <v>600</v>
      </c>
      <c r="AG103" s="8"/>
      <c r="AH103" s="8">
        <f t="shared" si="51"/>
        <v>32151.040000000001</v>
      </c>
    </row>
    <row r="104" spans="1:34" x14ac:dyDescent="0.2">
      <c r="A104" s="9"/>
      <c r="B104" s="7" t="s">
        <v>540</v>
      </c>
      <c r="C104" s="11">
        <v>131</v>
      </c>
      <c r="D104" s="6" t="s">
        <v>322</v>
      </c>
      <c r="E104" s="6" t="s">
        <v>398</v>
      </c>
      <c r="F104" s="6" t="s">
        <v>405</v>
      </c>
      <c r="G104" s="6" t="s">
        <v>639</v>
      </c>
      <c r="H104" s="12" t="s">
        <v>1047</v>
      </c>
      <c r="I104" s="6" t="s">
        <v>6</v>
      </c>
      <c r="J104" s="6" t="s">
        <v>640</v>
      </c>
      <c r="K104" s="8" t="s">
        <v>641</v>
      </c>
      <c r="L104" s="10">
        <v>567.16999999999996</v>
      </c>
      <c r="M104" s="10">
        <v>0</v>
      </c>
      <c r="N104" s="10">
        <v>83.7</v>
      </c>
      <c r="O104" s="10"/>
      <c r="P104" s="10">
        <v>0</v>
      </c>
      <c r="Q104" s="10">
        <v>1400</v>
      </c>
      <c r="R104" s="10">
        <v>400</v>
      </c>
      <c r="S104" s="10">
        <v>300</v>
      </c>
      <c r="T104" s="10">
        <v>300</v>
      </c>
      <c r="U104" s="8">
        <f t="shared" si="47"/>
        <v>567.16999999999996</v>
      </c>
      <c r="V104" s="8">
        <f t="shared" si="61"/>
        <v>83.7</v>
      </c>
      <c r="W104" s="8">
        <f t="shared" si="48"/>
        <v>0</v>
      </c>
      <c r="X104" s="8">
        <f t="shared" si="48"/>
        <v>1400</v>
      </c>
      <c r="Y104" s="8">
        <f t="shared" si="52"/>
        <v>2050.87</v>
      </c>
      <c r="Z104" s="8">
        <f t="shared" si="49"/>
        <v>6806.0399999999991</v>
      </c>
      <c r="AA104" s="8">
        <f t="shared" si="62"/>
        <v>1004.4000000000001</v>
      </c>
      <c r="AB104" s="8">
        <f t="shared" si="58"/>
        <v>0</v>
      </c>
      <c r="AC104" s="8">
        <f t="shared" si="58"/>
        <v>16800</v>
      </c>
      <c r="AD104" s="8">
        <f t="shared" si="50"/>
        <v>24610.440000000002</v>
      </c>
      <c r="AE104" s="8">
        <f t="shared" si="63"/>
        <v>400</v>
      </c>
      <c r="AF104" s="8">
        <f t="shared" si="64"/>
        <v>600</v>
      </c>
      <c r="AG104" s="8"/>
      <c r="AH104" s="8">
        <f t="shared" si="51"/>
        <v>25610.440000000002</v>
      </c>
    </row>
    <row r="105" spans="1:34" x14ac:dyDescent="0.2">
      <c r="A105" s="6"/>
      <c r="B105" s="7" t="s">
        <v>525</v>
      </c>
      <c r="C105" s="11">
        <v>135</v>
      </c>
      <c r="D105" s="6" t="s">
        <v>323</v>
      </c>
      <c r="E105" s="6" t="s">
        <v>398</v>
      </c>
      <c r="F105" s="6" t="s">
        <v>486</v>
      </c>
      <c r="G105" s="6" t="s">
        <v>487</v>
      </c>
      <c r="H105" s="12" t="s">
        <v>1047</v>
      </c>
      <c r="I105" s="6" t="s">
        <v>26</v>
      </c>
      <c r="J105" s="6" t="s">
        <v>642</v>
      </c>
      <c r="K105" s="8" t="s">
        <v>643</v>
      </c>
      <c r="L105" s="8">
        <v>551.67999999999995</v>
      </c>
      <c r="M105" s="8">
        <v>257.20999999999998</v>
      </c>
      <c r="N105" s="8">
        <v>83.7</v>
      </c>
      <c r="O105" s="8"/>
      <c r="P105" s="8">
        <v>0</v>
      </c>
      <c r="Q105" s="8">
        <v>1400</v>
      </c>
      <c r="R105" s="8">
        <v>400</v>
      </c>
      <c r="S105" s="8">
        <v>300</v>
      </c>
      <c r="T105" s="8">
        <v>300</v>
      </c>
      <c r="U105" s="8">
        <f t="shared" si="47"/>
        <v>808.88999999999987</v>
      </c>
      <c r="V105" s="8">
        <f t="shared" si="61"/>
        <v>83.7</v>
      </c>
      <c r="W105" s="8">
        <f t="shared" si="48"/>
        <v>0</v>
      </c>
      <c r="X105" s="8">
        <f t="shared" si="48"/>
        <v>1400</v>
      </c>
      <c r="Y105" s="8">
        <f t="shared" si="52"/>
        <v>2292.59</v>
      </c>
      <c r="Z105" s="8">
        <f t="shared" si="49"/>
        <v>9706.6799999999985</v>
      </c>
      <c r="AA105" s="8">
        <f t="shared" si="62"/>
        <v>1004.4000000000001</v>
      </c>
      <c r="AB105" s="8">
        <f t="shared" si="58"/>
        <v>0</v>
      </c>
      <c r="AC105" s="8">
        <f t="shared" si="58"/>
        <v>16800</v>
      </c>
      <c r="AD105" s="8">
        <f t="shared" si="50"/>
        <v>27511.08</v>
      </c>
      <c r="AE105" s="8">
        <f t="shared" si="63"/>
        <v>400</v>
      </c>
      <c r="AF105" s="8">
        <f t="shared" si="64"/>
        <v>600</v>
      </c>
      <c r="AG105" s="8"/>
      <c r="AH105" s="8">
        <f t="shared" si="51"/>
        <v>28511.08</v>
      </c>
    </row>
    <row r="106" spans="1:34" x14ac:dyDescent="0.2">
      <c r="A106" s="9"/>
      <c r="B106" s="7" t="s">
        <v>991</v>
      </c>
      <c r="C106" s="11">
        <v>126</v>
      </c>
      <c r="D106" s="6" t="s">
        <v>644</v>
      </c>
      <c r="E106" s="6" t="s">
        <v>398</v>
      </c>
      <c r="F106" s="6" t="s">
        <v>438</v>
      </c>
      <c r="G106" s="6" t="s">
        <v>645</v>
      </c>
      <c r="H106" s="12" t="s">
        <v>1049</v>
      </c>
      <c r="I106" s="6" t="s">
        <v>38</v>
      </c>
      <c r="J106" s="6"/>
      <c r="K106" s="8"/>
      <c r="L106" s="10">
        <v>648.77</v>
      </c>
      <c r="M106" s="10">
        <v>0</v>
      </c>
      <c r="N106" s="10">
        <v>83.7</v>
      </c>
      <c r="O106" s="10"/>
      <c r="P106" s="10">
        <v>0</v>
      </c>
      <c r="Q106" s="10">
        <v>1580</v>
      </c>
      <c r="R106" s="10">
        <v>400</v>
      </c>
      <c r="S106" s="10">
        <v>300</v>
      </c>
      <c r="T106" s="10">
        <v>300</v>
      </c>
      <c r="U106" s="8">
        <f t="shared" si="47"/>
        <v>648.77</v>
      </c>
      <c r="V106" s="8">
        <f t="shared" si="61"/>
        <v>83.7</v>
      </c>
      <c r="W106" s="8">
        <f t="shared" si="48"/>
        <v>0</v>
      </c>
      <c r="X106" s="8">
        <f t="shared" si="48"/>
        <v>1580</v>
      </c>
      <c r="Y106" s="8">
        <f t="shared" si="52"/>
        <v>2312.4700000000003</v>
      </c>
      <c r="Z106" s="8">
        <f t="shared" si="49"/>
        <v>7785.24</v>
      </c>
      <c r="AA106" s="8">
        <f t="shared" si="62"/>
        <v>1004.4000000000001</v>
      </c>
      <c r="AB106" s="8">
        <f t="shared" si="62"/>
        <v>0</v>
      </c>
      <c r="AC106" s="8">
        <f t="shared" si="62"/>
        <v>18960</v>
      </c>
      <c r="AD106" s="8">
        <f t="shared" si="50"/>
        <v>27749.64</v>
      </c>
      <c r="AE106" s="8">
        <f t="shared" si="63"/>
        <v>400</v>
      </c>
      <c r="AF106" s="8">
        <f t="shared" si="64"/>
        <v>600</v>
      </c>
      <c r="AG106" s="8"/>
      <c r="AH106" s="8">
        <f t="shared" si="51"/>
        <v>28749.64</v>
      </c>
    </row>
    <row r="107" spans="1:34" x14ac:dyDescent="0.2">
      <c r="A107" s="6"/>
      <c r="B107" s="7" t="s">
        <v>558</v>
      </c>
      <c r="C107" s="11">
        <v>129</v>
      </c>
      <c r="D107" s="6" t="s">
        <v>324</v>
      </c>
      <c r="E107" s="6" t="s">
        <v>398</v>
      </c>
      <c r="F107" s="6" t="s">
        <v>405</v>
      </c>
      <c r="G107" s="6" t="s">
        <v>46</v>
      </c>
      <c r="H107" s="12" t="s">
        <v>1047</v>
      </c>
      <c r="I107" s="6" t="s">
        <v>6</v>
      </c>
      <c r="J107" s="6" t="s">
        <v>646</v>
      </c>
      <c r="K107" s="8" t="s">
        <v>647</v>
      </c>
      <c r="L107" s="8">
        <v>567.16999999999996</v>
      </c>
      <c r="M107" s="8">
        <v>182</v>
      </c>
      <c r="N107" s="8">
        <v>83.7</v>
      </c>
      <c r="O107" s="8"/>
      <c r="P107" s="10">
        <v>0</v>
      </c>
      <c r="Q107" s="10">
        <v>1400</v>
      </c>
      <c r="R107" s="8">
        <v>400</v>
      </c>
      <c r="S107" s="8">
        <v>300</v>
      </c>
      <c r="T107" s="8">
        <v>300</v>
      </c>
      <c r="U107" s="8">
        <f t="shared" si="47"/>
        <v>749.17</v>
      </c>
      <c r="V107" s="8">
        <f t="shared" si="61"/>
        <v>83.7</v>
      </c>
      <c r="W107" s="8">
        <f t="shared" si="48"/>
        <v>0</v>
      </c>
      <c r="X107" s="8">
        <f t="shared" si="48"/>
        <v>1400</v>
      </c>
      <c r="Y107" s="8">
        <f t="shared" si="52"/>
        <v>2232.87</v>
      </c>
      <c r="Z107" s="8">
        <f t="shared" si="49"/>
        <v>8990.0399999999991</v>
      </c>
      <c r="AA107" s="8">
        <f t="shared" si="62"/>
        <v>1004.4000000000001</v>
      </c>
      <c r="AB107" s="8">
        <f t="shared" si="62"/>
        <v>0</v>
      </c>
      <c r="AC107" s="8">
        <f t="shared" si="62"/>
        <v>16800</v>
      </c>
      <c r="AD107" s="8">
        <f t="shared" si="50"/>
        <v>26794.440000000002</v>
      </c>
      <c r="AE107" s="8">
        <f t="shared" si="63"/>
        <v>400</v>
      </c>
      <c r="AF107" s="8">
        <f t="shared" si="64"/>
        <v>600</v>
      </c>
      <c r="AG107" s="8"/>
      <c r="AH107" s="8">
        <f t="shared" si="51"/>
        <v>27794.440000000002</v>
      </c>
    </row>
    <row r="108" spans="1:34" x14ac:dyDescent="0.2">
      <c r="A108" s="9"/>
      <c r="B108" s="7" t="s">
        <v>522</v>
      </c>
      <c r="C108" s="11">
        <v>132</v>
      </c>
      <c r="D108" s="6" t="s">
        <v>325</v>
      </c>
      <c r="E108" s="6" t="s">
        <v>398</v>
      </c>
      <c r="F108" s="6" t="s">
        <v>405</v>
      </c>
      <c r="G108" s="6" t="s">
        <v>32</v>
      </c>
      <c r="H108" s="12" t="s">
        <v>1047</v>
      </c>
      <c r="I108" s="6" t="s">
        <v>6</v>
      </c>
      <c r="J108" s="6" t="s">
        <v>648</v>
      </c>
      <c r="K108" s="8" t="s">
        <v>649</v>
      </c>
      <c r="L108" s="10">
        <v>567.16999999999996</v>
      </c>
      <c r="M108" s="10">
        <v>227.8</v>
      </c>
      <c r="N108" s="10">
        <v>83.7</v>
      </c>
      <c r="O108" s="10"/>
      <c r="P108" s="10">
        <v>0</v>
      </c>
      <c r="Q108" s="10">
        <v>1400</v>
      </c>
      <c r="R108" s="10">
        <v>400</v>
      </c>
      <c r="S108" s="10">
        <v>300</v>
      </c>
      <c r="T108" s="10">
        <v>300</v>
      </c>
      <c r="U108" s="8">
        <f t="shared" si="47"/>
        <v>794.97</v>
      </c>
      <c r="V108" s="8">
        <f t="shared" si="61"/>
        <v>83.7</v>
      </c>
      <c r="W108" s="8">
        <f t="shared" si="48"/>
        <v>0</v>
      </c>
      <c r="X108" s="8">
        <f t="shared" si="48"/>
        <v>1400</v>
      </c>
      <c r="Y108" s="8">
        <f t="shared" si="52"/>
        <v>2278.67</v>
      </c>
      <c r="Z108" s="8">
        <f t="shared" si="49"/>
        <v>9539.64</v>
      </c>
      <c r="AA108" s="8">
        <f t="shared" si="62"/>
        <v>1004.4000000000001</v>
      </c>
      <c r="AB108" s="8">
        <f t="shared" si="62"/>
        <v>0</v>
      </c>
      <c r="AC108" s="8">
        <f t="shared" si="62"/>
        <v>16800</v>
      </c>
      <c r="AD108" s="8">
        <f t="shared" si="50"/>
        <v>27344.04</v>
      </c>
      <c r="AE108" s="8">
        <f t="shared" si="63"/>
        <v>400</v>
      </c>
      <c r="AF108" s="8">
        <f t="shared" si="64"/>
        <v>600</v>
      </c>
      <c r="AG108" s="8"/>
      <c r="AH108" s="8">
        <f t="shared" si="51"/>
        <v>28344.04</v>
      </c>
    </row>
    <row r="109" spans="1:34" x14ac:dyDescent="0.2">
      <c r="A109" s="6"/>
      <c r="B109" s="7" t="s">
        <v>528</v>
      </c>
      <c r="C109" s="11">
        <v>114</v>
      </c>
      <c r="D109" s="6" t="s">
        <v>326</v>
      </c>
      <c r="E109" s="6" t="s">
        <v>398</v>
      </c>
      <c r="F109" s="6" t="s">
        <v>399</v>
      </c>
      <c r="G109" s="6" t="s">
        <v>51</v>
      </c>
      <c r="H109" s="12" t="s">
        <v>1046</v>
      </c>
      <c r="I109" s="6" t="s">
        <v>18</v>
      </c>
      <c r="J109" s="6" t="s">
        <v>650</v>
      </c>
      <c r="K109" s="8" t="s">
        <v>651</v>
      </c>
      <c r="L109" s="8">
        <v>796.39</v>
      </c>
      <c r="M109" s="8">
        <v>255.34</v>
      </c>
      <c r="N109" s="8">
        <v>83.7</v>
      </c>
      <c r="O109" s="8"/>
      <c r="P109" s="8">
        <v>0</v>
      </c>
      <c r="Q109" s="8">
        <v>2760</v>
      </c>
      <c r="R109" s="8">
        <v>400</v>
      </c>
      <c r="S109" s="8">
        <v>300</v>
      </c>
      <c r="T109" s="8">
        <v>300</v>
      </c>
      <c r="U109" s="8">
        <f t="shared" si="47"/>
        <v>1051.73</v>
      </c>
      <c r="V109" s="8">
        <f t="shared" si="61"/>
        <v>83.7</v>
      </c>
      <c r="W109" s="8">
        <f t="shared" si="48"/>
        <v>0</v>
      </c>
      <c r="X109" s="8">
        <f t="shared" si="48"/>
        <v>2760</v>
      </c>
      <c r="Y109" s="8">
        <f t="shared" si="52"/>
        <v>3895.43</v>
      </c>
      <c r="Z109" s="8">
        <f t="shared" si="49"/>
        <v>12620.76</v>
      </c>
      <c r="AA109" s="8">
        <f t="shared" si="62"/>
        <v>1004.4000000000001</v>
      </c>
      <c r="AB109" s="8">
        <f t="shared" si="62"/>
        <v>0</v>
      </c>
      <c r="AC109" s="8">
        <f t="shared" si="62"/>
        <v>33120</v>
      </c>
      <c r="AD109" s="8">
        <f t="shared" si="50"/>
        <v>46745.16</v>
      </c>
      <c r="AE109" s="8">
        <f t="shared" si="63"/>
        <v>400</v>
      </c>
      <c r="AF109" s="8">
        <f t="shared" si="64"/>
        <v>600</v>
      </c>
      <c r="AG109" s="8"/>
      <c r="AH109" s="8">
        <f t="shared" si="51"/>
        <v>47745.16</v>
      </c>
    </row>
    <row r="110" spans="1:34" x14ac:dyDescent="0.2">
      <c r="A110" s="6"/>
      <c r="B110" s="7" t="s">
        <v>583</v>
      </c>
      <c r="C110" s="11">
        <v>136</v>
      </c>
      <c r="D110" s="6" t="s">
        <v>343</v>
      </c>
      <c r="E110" s="6" t="s">
        <v>398</v>
      </c>
      <c r="F110" s="6" t="s">
        <v>405</v>
      </c>
      <c r="G110" s="6" t="s">
        <v>1067</v>
      </c>
      <c r="H110" s="12" t="s">
        <v>1047</v>
      </c>
      <c r="I110" s="6" t="s">
        <v>5</v>
      </c>
      <c r="J110" s="6" t="s">
        <v>652</v>
      </c>
      <c r="K110" s="8" t="s">
        <v>653</v>
      </c>
      <c r="L110" s="8">
        <v>574.92999999999995</v>
      </c>
      <c r="M110" s="8">
        <v>219.19</v>
      </c>
      <c r="N110" s="8">
        <v>83.7</v>
      </c>
      <c r="O110" s="8"/>
      <c r="P110" s="10">
        <v>0</v>
      </c>
      <c r="Q110" s="10">
        <v>1400</v>
      </c>
      <c r="R110" s="8">
        <v>400</v>
      </c>
      <c r="S110" s="8">
        <v>300</v>
      </c>
      <c r="T110" s="8">
        <v>300</v>
      </c>
      <c r="U110" s="8">
        <f t="shared" si="47"/>
        <v>794.11999999999989</v>
      </c>
      <c r="V110" s="8">
        <f t="shared" si="61"/>
        <v>83.7</v>
      </c>
      <c r="W110" s="8">
        <f t="shared" si="48"/>
        <v>0</v>
      </c>
      <c r="X110" s="8">
        <f t="shared" si="48"/>
        <v>1400</v>
      </c>
      <c r="Y110" s="8">
        <f t="shared" si="52"/>
        <v>2277.8199999999997</v>
      </c>
      <c r="Z110" s="8">
        <f t="shared" si="49"/>
        <v>9529.4399999999987</v>
      </c>
      <c r="AA110" s="8">
        <f t="shared" si="62"/>
        <v>1004.4000000000001</v>
      </c>
      <c r="AB110" s="8">
        <f t="shared" si="62"/>
        <v>0</v>
      </c>
      <c r="AC110" s="8">
        <f t="shared" si="62"/>
        <v>16800</v>
      </c>
      <c r="AD110" s="8">
        <f t="shared" si="50"/>
        <v>27333.84</v>
      </c>
      <c r="AE110" s="8">
        <f t="shared" si="63"/>
        <v>400</v>
      </c>
      <c r="AF110" s="8">
        <f t="shared" si="64"/>
        <v>600</v>
      </c>
      <c r="AG110" s="8"/>
      <c r="AH110" s="8">
        <f t="shared" si="51"/>
        <v>28333.84</v>
      </c>
    </row>
    <row r="111" spans="1:34" x14ac:dyDescent="0.2">
      <c r="A111" s="9"/>
      <c r="B111" s="7" t="s">
        <v>566</v>
      </c>
      <c r="C111" s="11">
        <v>116</v>
      </c>
      <c r="D111" s="6" t="s">
        <v>344</v>
      </c>
      <c r="E111" s="6" t="s">
        <v>398</v>
      </c>
      <c r="F111" s="6" t="s">
        <v>399</v>
      </c>
      <c r="G111" s="6" t="s">
        <v>45</v>
      </c>
      <c r="H111" s="12" t="s">
        <v>1051</v>
      </c>
      <c r="I111" s="6" t="s">
        <v>1</v>
      </c>
      <c r="J111" s="6" t="s">
        <v>654</v>
      </c>
      <c r="K111" s="8" t="s">
        <v>655</v>
      </c>
      <c r="L111" s="10">
        <v>776.96</v>
      </c>
      <c r="M111" s="10">
        <v>233.88</v>
      </c>
      <c r="N111" s="10">
        <v>83.7</v>
      </c>
      <c r="O111" s="10"/>
      <c r="P111" s="10">
        <v>0</v>
      </c>
      <c r="Q111" s="10">
        <v>2729</v>
      </c>
      <c r="R111" s="10">
        <v>400</v>
      </c>
      <c r="S111" s="10">
        <v>300</v>
      </c>
      <c r="T111" s="10">
        <v>300</v>
      </c>
      <c r="U111" s="8">
        <f t="shared" si="47"/>
        <v>1010.84</v>
      </c>
      <c r="V111" s="8">
        <f t="shared" si="61"/>
        <v>83.7</v>
      </c>
      <c r="W111" s="8">
        <f t="shared" si="48"/>
        <v>0</v>
      </c>
      <c r="X111" s="8">
        <f t="shared" si="48"/>
        <v>2729</v>
      </c>
      <c r="Y111" s="8">
        <f t="shared" si="52"/>
        <v>3823.54</v>
      </c>
      <c r="Z111" s="8">
        <f t="shared" si="49"/>
        <v>12130.08</v>
      </c>
      <c r="AA111" s="8">
        <f t="shared" si="62"/>
        <v>1004.4000000000001</v>
      </c>
      <c r="AB111" s="8">
        <f t="shared" si="62"/>
        <v>0</v>
      </c>
      <c r="AC111" s="8">
        <f t="shared" si="62"/>
        <v>32748</v>
      </c>
      <c r="AD111" s="8">
        <f t="shared" si="50"/>
        <v>45882.48</v>
      </c>
      <c r="AE111" s="8">
        <f t="shared" si="63"/>
        <v>400</v>
      </c>
      <c r="AF111" s="8">
        <f t="shared" si="64"/>
        <v>600</v>
      </c>
      <c r="AG111" s="8"/>
      <c r="AH111" s="8">
        <f t="shared" si="51"/>
        <v>46882.48</v>
      </c>
    </row>
    <row r="112" spans="1:34" s="35" customFormat="1" x14ac:dyDescent="0.2">
      <c r="A112" s="31" t="s">
        <v>656</v>
      </c>
      <c r="B112" s="32"/>
      <c r="C112" s="37"/>
      <c r="D112" s="31"/>
      <c r="E112" s="31"/>
      <c r="F112" s="31"/>
      <c r="G112" s="31"/>
      <c r="H112" s="33"/>
      <c r="I112" s="31"/>
      <c r="J112" s="31"/>
      <c r="K112" s="34"/>
      <c r="L112" s="34">
        <f>+L113+L114+L115+L116+L117+L118+L119+L120+L121+L122+L123+L124+L125</f>
        <v>8669.2800000000007</v>
      </c>
      <c r="M112" s="34">
        <f t="shared" ref="M112:AH112" si="65">+M113+M114+M115+M116+M117+M118+M119+M120+M121+M122+M123+M124+M125</f>
        <v>1553.0800000000002</v>
      </c>
      <c r="N112" s="34">
        <f t="shared" si="65"/>
        <v>1088.1000000000001</v>
      </c>
      <c r="O112" s="34">
        <f t="shared" si="65"/>
        <v>0</v>
      </c>
      <c r="P112" s="34">
        <f>+P113+P114+P115+P116+P117+P118+P119+P120+P121+P122+P123+P124+P125</f>
        <v>0</v>
      </c>
      <c r="Q112" s="34">
        <f>+Q113+Q114+Q115+Q116+Q117+Q118+Q119+Q120+Q121+Q122+Q123+Q124+Q125</f>
        <v>22600</v>
      </c>
      <c r="R112" s="34">
        <f t="shared" si="65"/>
        <v>5200</v>
      </c>
      <c r="S112" s="34">
        <f t="shared" si="65"/>
        <v>3900</v>
      </c>
      <c r="T112" s="34">
        <f t="shared" si="65"/>
        <v>3900</v>
      </c>
      <c r="U112" s="34">
        <f t="shared" si="65"/>
        <v>10222.359999999997</v>
      </c>
      <c r="V112" s="34">
        <f t="shared" si="65"/>
        <v>1088.1000000000001</v>
      </c>
      <c r="W112" s="34">
        <f>+W113+W114+W115+W116+W117+W118+W119+W120+W121+W122+W123+W124+W125</f>
        <v>0</v>
      </c>
      <c r="X112" s="34">
        <f>+X113+X114+X115+X116+X117+X118+X119+X120+X121+X122+X123+X124+X125</f>
        <v>22600</v>
      </c>
      <c r="Y112" s="34">
        <f t="shared" si="65"/>
        <v>33910.46</v>
      </c>
      <c r="Z112" s="34">
        <f t="shared" si="65"/>
        <v>122668.32</v>
      </c>
      <c r="AA112" s="34">
        <f t="shared" si="65"/>
        <v>13057.199999999997</v>
      </c>
      <c r="AB112" s="34">
        <f t="shared" si="65"/>
        <v>0</v>
      </c>
      <c r="AC112" s="34">
        <f t="shared" si="65"/>
        <v>271200</v>
      </c>
      <c r="AD112" s="34">
        <f t="shared" si="65"/>
        <v>406925.52</v>
      </c>
      <c r="AE112" s="34">
        <f t="shared" si="65"/>
        <v>5200</v>
      </c>
      <c r="AF112" s="34">
        <f t="shared" si="65"/>
        <v>7800</v>
      </c>
      <c r="AG112" s="34">
        <f t="shared" si="65"/>
        <v>0</v>
      </c>
      <c r="AH112" s="34">
        <f t="shared" si="65"/>
        <v>419925.52</v>
      </c>
    </row>
    <row r="113" spans="1:34" x14ac:dyDescent="0.2">
      <c r="A113" s="9"/>
      <c r="B113" s="7" t="s">
        <v>575</v>
      </c>
      <c r="C113" s="11">
        <v>141</v>
      </c>
      <c r="D113" s="6" t="s">
        <v>328</v>
      </c>
      <c r="E113" s="6" t="s">
        <v>398</v>
      </c>
      <c r="F113" s="6" t="s">
        <v>399</v>
      </c>
      <c r="G113" s="6" t="s">
        <v>45</v>
      </c>
      <c r="H113" s="12" t="s">
        <v>1051</v>
      </c>
      <c r="I113" s="6" t="s">
        <v>16</v>
      </c>
      <c r="J113" s="6" t="s">
        <v>657</v>
      </c>
      <c r="K113" s="8" t="s">
        <v>658</v>
      </c>
      <c r="L113" s="10">
        <v>757.49</v>
      </c>
      <c r="M113" s="10">
        <v>256.17</v>
      </c>
      <c r="N113" s="10">
        <v>83.7</v>
      </c>
      <c r="O113" s="10"/>
      <c r="P113" s="10">
        <v>0</v>
      </c>
      <c r="Q113" s="10">
        <v>2250</v>
      </c>
      <c r="R113" s="10">
        <v>400</v>
      </c>
      <c r="S113" s="10">
        <v>300</v>
      </c>
      <c r="T113" s="10">
        <v>300</v>
      </c>
      <c r="U113" s="8">
        <f t="shared" si="47"/>
        <v>1013.6600000000001</v>
      </c>
      <c r="V113" s="8">
        <f t="shared" ref="V113:V125" si="66">SUM(N113)</f>
        <v>83.7</v>
      </c>
      <c r="W113" s="8">
        <f t="shared" si="48"/>
        <v>0</v>
      </c>
      <c r="X113" s="8">
        <f t="shared" si="48"/>
        <v>2250</v>
      </c>
      <c r="Y113" s="8">
        <f t="shared" si="52"/>
        <v>3347.3599999999997</v>
      </c>
      <c r="Z113" s="8">
        <f t="shared" si="49"/>
        <v>12163.920000000002</v>
      </c>
      <c r="AA113" s="8">
        <f t="shared" ref="AA113:AC135" si="67">+V113*12</f>
        <v>1004.4000000000001</v>
      </c>
      <c r="AB113" s="8">
        <f t="shared" si="62"/>
        <v>0</v>
      </c>
      <c r="AC113" s="8">
        <f t="shared" si="62"/>
        <v>27000</v>
      </c>
      <c r="AD113" s="8">
        <f t="shared" si="50"/>
        <v>40168.320000000007</v>
      </c>
      <c r="AE113" s="8">
        <f t="shared" ref="AE113:AE125" si="68">SUM(R113)</f>
        <v>400</v>
      </c>
      <c r="AF113" s="8">
        <f t="shared" ref="AF113:AF125" si="69">SUM(S113:T113)</f>
        <v>600</v>
      </c>
      <c r="AG113" s="8"/>
      <c r="AH113" s="8">
        <f t="shared" si="51"/>
        <v>41168.320000000007</v>
      </c>
    </row>
    <row r="114" spans="1:34" x14ac:dyDescent="0.2">
      <c r="A114" s="9"/>
      <c r="B114" s="7" t="s">
        <v>992</v>
      </c>
      <c r="C114" s="11">
        <v>145</v>
      </c>
      <c r="D114" s="6" t="s">
        <v>330</v>
      </c>
      <c r="E114" s="6" t="s">
        <v>398</v>
      </c>
      <c r="F114" s="6" t="s">
        <v>438</v>
      </c>
      <c r="G114" s="6" t="s">
        <v>61</v>
      </c>
      <c r="H114" s="12" t="s">
        <v>1049</v>
      </c>
      <c r="I114" s="6" t="s">
        <v>10</v>
      </c>
      <c r="J114" s="6" t="s">
        <v>659</v>
      </c>
      <c r="K114" s="8" t="s">
        <v>660</v>
      </c>
      <c r="L114" s="10">
        <v>673.65</v>
      </c>
      <c r="M114" s="10">
        <v>22.73</v>
      </c>
      <c r="N114" s="10">
        <v>83.7</v>
      </c>
      <c r="O114" s="10"/>
      <c r="P114" s="10">
        <v>0</v>
      </c>
      <c r="Q114" s="10">
        <v>1580</v>
      </c>
      <c r="R114" s="10">
        <v>400</v>
      </c>
      <c r="S114" s="10">
        <v>300</v>
      </c>
      <c r="T114" s="10">
        <v>300</v>
      </c>
      <c r="U114" s="8">
        <f t="shared" si="47"/>
        <v>696.38</v>
      </c>
      <c r="V114" s="8">
        <f t="shared" si="66"/>
        <v>83.7</v>
      </c>
      <c r="W114" s="8">
        <f t="shared" si="48"/>
        <v>0</v>
      </c>
      <c r="X114" s="8">
        <f t="shared" si="48"/>
        <v>1580</v>
      </c>
      <c r="Y114" s="8">
        <f t="shared" si="52"/>
        <v>2360.08</v>
      </c>
      <c r="Z114" s="8">
        <f t="shared" si="49"/>
        <v>8356.56</v>
      </c>
      <c r="AA114" s="8">
        <f t="shared" si="67"/>
        <v>1004.4000000000001</v>
      </c>
      <c r="AB114" s="8">
        <f t="shared" si="67"/>
        <v>0</v>
      </c>
      <c r="AC114" s="8">
        <f t="shared" si="67"/>
        <v>18960</v>
      </c>
      <c r="AD114" s="8">
        <f t="shared" si="50"/>
        <v>28320.959999999999</v>
      </c>
      <c r="AE114" s="8">
        <f t="shared" si="68"/>
        <v>400</v>
      </c>
      <c r="AF114" s="8">
        <f t="shared" si="69"/>
        <v>600</v>
      </c>
      <c r="AG114" s="8"/>
      <c r="AH114" s="8">
        <f t="shared" si="51"/>
        <v>29320.959999999999</v>
      </c>
    </row>
    <row r="115" spans="1:34" x14ac:dyDescent="0.2">
      <c r="A115" s="6"/>
      <c r="B115" s="7" t="s">
        <v>572</v>
      </c>
      <c r="C115" s="11">
        <v>154</v>
      </c>
      <c r="D115" s="6" t="s">
        <v>331</v>
      </c>
      <c r="E115" s="6" t="s">
        <v>398</v>
      </c>
      <c r="F115" s="6" t="s">
        <v>405</v>
      </c>
      <c r="G115" s="6" t="s">
        <v>406</v>
      </c>
      <c r="H115" s="12" t="s">
        <v>1047</v>
      </c>
      <c r="I115" s="6" t="s">
        <v>5</v>
      </c>
      <c r="J115" s="6" t="s">
        <v>661</v>
      </c>
      <c r="K115" s="8" t="s">
        <v>662</v>
      </c>
      <c r="L115" s="8">
        <v>574.92999999999995</v>
      </c>
      <c r="M115" s="8">
        <v>20.67</v>
      </c>
      <c r="N115" s="8">
        <v>83.7</v>
      </c>
      <c r="O115" s="8"/>
      <c r="P115" s="8">
        <v>0</v>
      </c>
      <c r="Q115" s="8">
        <v>1400</v>
      </c>
      <c r="R115" s="8">
        <v>400</v>
      </c>
      <c r="S115" s="8">
        <v>300</v>
      </c>
      <c r="T115" s="8">
        <v>300</v>
      </c>
      <c r="U115" s="8">
        <f t="shared" si="47"/>
        <v>595.59999999999991</v>
      </c>
      <c r="V115" s="8">
        <f t="shared" si="66"/>
        <v>83.7</v>
      </c>
      <c r="W115" s="8">
        <f t="shared" si="48"/>
        <v>0</v>
      </c>
      <c r="X115" s="8">
        <f t="shared" si="48"/>
        <v>1400</v>
      </c>
      <c r="Y115" s="8">
        <f t="shared" si="52"/>
        <v>2079.3000000000002</v>
      </c>
      <c r="Z115" s="8">
        <f t="shared" si="49"/>
        <v>7147.1999999999989</v>
      </c>
      <c r="AA115" s="8">
        <f t="shared" si="67"/>
        <v>1004.4000000000001</v>
      </c>
      <c r="AB115" s="8">
        <f t="shared" si="67"/>
        <v>0</v>
      </c>
      <c r="AC115" s="8">
        <f t="shared" si="67"/>
        <v>16800</v>
      </c>
      <c r="AD115" s="8">
        <f t="shared" si="50"/>
        <v>24951.599999999999</v>
      </c>
      <c r="AE115" s="8">
        <f t="shared" si="68"/>
        <v>400</v>
      </c>
      <c r="AF115" s="8">
        <f t="shared" si="69"/>
        <v>600</v>
      </c>
      <c r="AG115" s="8"/>
      <c r="AH115" s="8">
        <f t="shared" si="51"/>
        <v>25951.599999999999</v>
      </c>
    </row>
    <row r="116" spans="1:34" x14ac:dyDescent="0.2">
      <c r="A116" s="9"/>
      <c r="B116" s="7" t="s">
        <v>71</v>
      </c>
      <c r="C116" s="11">
        <v>152</v>
      </c>
      <c r="D116" s="6" t="s">
        <v>332</v>
      </c>
      <c r="E116" s="6" t="s">
        <v>398</v>
      </c>
      <c r="F116" s="6" t="s">
        <v>405</v>
      </c>
      <c r="G116" s="6" t="s">
        <v>639</v>
      </c>
      <c r="H116" s="12" t="s">
        <v>1047</v>
      </c>
      <c r="I116" s="6" t="s">
        <v>6</v>
      </c>
      <c r="J116" s="6" t="s">
        <v>663</v>
      </c>
      <c r="K116" s="8" t="s">
        <v>664</v>
      </c>
      <c r="L116" s="10">
        <v>567.16999999999996</v>
      </c>
      <c r="M116" s="10">
        <v>25.76</v>
      </c>
      <c r="N116" s="10">
        <v>83.7</v>
      </c>
      <c r="O116" s="10"/>
      <c r="P116" s="8">
        <v>0</v>
      </c>
      <c r="Q116" s="8">
        <v>1400</v>
      </c>
      <c r="R116" s="10">
        <v>400</v>
      </c>
      <c r="S116" s="10">
        <v>300</v>
      </c>
      <c r="T116" s="10">
        <v>300</v>
      </c>
      <c r="U116" s="8">
        <f t="shared" si="47"/>
        <v>592.92999999999995</v>
      </c>
      <c r="V116" s="8">
        <f t="shared" si="66"/>
        <v>83.7</v>
      </c>
      <c r="W116" s="8">
        <f t="shared" si="48"/>
        <v>0</v>
      </c>
      <c r="X116" s="8">
        <f t="shared" si="48"/>
        <v>1400</v>
      </c>
      <c r="Y116" s="8">
        <f t="shared" si="52"/>
        <v>2076.63</v>
      </c>
      <c r="Z116" s="8">
        <f t="shared" si="49"/>
        <v>7115.16</v>
      </c>
      <c r="AA116" s="8">
        <f t="shared" si="67"/>
        <v>1004.4000000000001</v>
      </c>
      <c r="AB116" s="8">
        <f t="shared" si="67"/>
        <v>0</v>
      </c>
      <c r="AC116" s="8">
        <f t="shared" si="67"/>
        <v>16800</v>
      </c>
      <c r="AD116" s="8">
        <f t="shared" si="50"/>
        <v>24919.56</v>
      </c>
      <c r="AE116" s="8">
        <f t="shared" si="68"/>
        <v>400</v>
      </c>
      <c r="AF116" s="8">
        <f t="shared" si="69"/>
        <v>600</v>
      </c>
      <c r="AG116" s="8"/>
      <c r="AH116" s="8">
        <f t="shared" si="51"/>
        <v>25919.56</v>
      </c>
    </row>
    <row r="117" spans="1:34" x14ac:dyDescent="0.2">
      <c r="A117" s="6"/>
      <c r="B117" s="7" t="s">
        <v>580</v>
      </c>
      <c r="C117" s="11">
        <v>140</v>
      </c>
      <c r="D117" s="6" t="s">
        <v>665</v>
      </c>
      <c r="E117" s="6" t="s">
        <v>398</v>
      </c>
      <c r="F117" s="6" t="s">
        <v>399</v>
      </c>
      <c r="G117" s="6" t="s">
        <v>45</v>
      </c>
      <c r="H117" s="12" t="s">
        <v>1051</v>
      </c>
      <c r="I117" s="6" t="s">
        <v>16</v>
      </c>
      <c r="J117" s="6"/>
      <c r="K117" s="8"/>
      <c r="L117" s="8">
        <v>757.49</v>
      </c>
      <c r="M117" s="8">
        <v>0</v>
      </c>
      <c r="N117" s="8">
        <v>83.7</v>
      </c>
      <c r="O117" s="8"/>
      <c r="P117" s="8">
        <v>0</v>
      </c>
      <c r="Q117" s="8">
        <v>2250</v>
      </c>
      <c r="R117" s="8">
        <v>400</v>
      </c>
      <c r="S117" s="8">
        <v>300</v>
      </c>
      <c r="T117" s="8">
        <v>300</v>
      </c>
      <c r="U117" s="8">
        <f t="shared" si="47"/>
        <v>757.49</v>
      </c>
      <c r="V117" s="8">
        <f t="shared" si="66"/>
        <v>83.7</v>
      </c>
      <c r="W117" s="8">
        <f t="shared" si="48"/>
        <v>0</v>
      </c>
      <c r="X117" s="8">
        <f t="shared" si="48"/>
        <v>2250</v>
      </c>
      <c r="Y117" s="8">
        <f t="shared" si="52"/>
        <v>3091.1899999999996</v>
      </c>
      <c r="Z117" s="8">
        <f t="shared" si="49"/>
        <v>9089.880000000001</v>
      </c>
      <c r="AA117" s="8">
        <f t="shared" si="67"/>
        <v>1004.4000000000001</v>
      </c>
      <c r="AB117" s="8">
        <f t="shared" si="67"/>
        <v>0</v>
      </c>
      <c r="AC117" s="8">
        <f t="shared" si="67"/>
        <v>27000</v>
      </c>
      <c r="AD117" s="8">
        <f t="shared" si="50"/>
        <v>37094.28</v>
      </c>
      <c r="AE117" s="8">
        <f t="shared" si="68"/>
        <v>400</v>
      </c>
      <c r="AF117" s="8">
        <f t="shared" si="69"/>
        <v>600</v>
      </c>
      <c r="AG117" s="8"/>
      <c r="AH117" s="8">
        <f t="shared" si="51"/>
        <v>38094.28</v>
      </c>
    </row>
    <row r="118" spans="1:34" x14ac:dyDescent="0.2">
      <c r="A118" s="9"/>
      <c r="B118" s="7" t="s">
        <v>993</v>
      </c>
      <c r="C118" s="11">
        <v>146</v>
      </c>
      <c r="D118" s="6" t="s">
        <v>333</v>
      </c>
      <c r="E118" s="6" t="s">
        <v>398</v>
      </c>
      <c r="F118" s="6" t="s">
        <v>438</v>
      </c>
      <c r="G118" s="6" t="s">
        <v>11</v>
      </c>
      <c r="H118" s="12" t="s">
        <v>1049</v>
      </c>
      <c r="I118" s="6" t="s">
        <v>10</v>
      </c>
      <c r="J118" s="6" t="s">
        <v>666</v>
      </c>
      <c r="K118" s="8" t="s">
        <v>667</v>
      </c>
      <c r="L118" s="10">
        <v>673.65</v>
      </c>
      <c r="M118" s="10">
        <v>23.85</v>
      </c>
      <c r="N118" s="10">
        <v>83.7</v>
      </c>
      <c r="O118" s="10"/>
      <c r="P118" s="10">
        <v>0</v>
      </c>
      <c r="Q118" s="10">
        <v>1580</v>
      </c>
      <c r="R118" s="10">
        <v>400</v>
      </c>
      <c r="S118" s="10">
        <v>300</v>
      </c>
      <c r="T118" s="10">
        <v>300</v>
      </c>
      <c r="U118" s="8">
        <f t="shared" si="47"/>
        <v>697.5</v>
      </c>
      <c r="V118" s="8">
        <f t="shared" si="66"/>
        <v>83.7</v>
      </c>
      <c r="W118" s="8">
        <f t="shared" si="48"/>
        <v>0</v>
      </c>
      <c r="X118" s="8">
        <f t="shared" si="48"/>
        <v>1580</v>
      </c>
      <c r="Y118" s="8">
        <f t="shared" si="52"/>
        <v>2361.1999999999998</v>
      </c>
      <c r="Z118" s="8">
        <f t="shared" si="49"/>
        <v>8370</v>
      </c>
      <c r="AA118" s="8">
        <f t="shared" si="67"/>
        <v>1004.4000000000001</v>
      </c>
      <c r="AB118" s="8">
        <f t="shared" si="67"/>
        <v>0</v>
      </c>
      <c r="AC118" s="8">
        <f t="shared" si="67"/>
        <v>18960</v>
      </c>
      <c r="AD118" s="8">
        <f t="shared" si="50"/>
        <v>28334.400000000001</v>
      </c>
      <c r="AE118" s="8">
        <f t="shared" si="68"/>
        <v>400</v>
      </c>
      <c r="AF118" s="8">
        <f t="shared" si="69"/>
        <v>600</v>
      </c>
      <c r="AG118" s="8"/>
      <c r="AH118" s="8">
        <f t="shared" si="51"/>
        <v>29334.400000000001</v>
      </c>
    </row>
    <row r="119" spans="1:34" x14ac:dyDescent="0.2">
      <c r="A119" s="6"/>
      <c r="B119" s="7" t="s">
        <v>69</v>
      </c>
      <c r="C119" s="11">
        <v>147</v>
      </c>
      <c r="D119" s="6" t="s">
        <v>668</v>
      </c>
      <c r="E119" s="6" t="s">
        <v>398</v>
      </c>
      <c r="F119" s="6" t="s">
        <v>438</v>
      </c>
      <c r="G119" s="6" t="s">
        <v>11</v>
      </c>
      <c r="H119" s="12" t="s">
        <v>1049</v>
      </c>
      <c r="I119" s="6" t="s">
        <v>10</v>
      </c>
      <c r="J119" s="6"/>
      <c r="K119" s="8"/>
      <c r="L119" s="8">
        <v>673.65</v>
      </c>
      <c r="M119" s="8">
        <v>0</v>
      </c>
      <c r="N119" s="8">
        <v>83.7</v>
      </c>
      <c r="O119" s="8"/>
      <c r="P119" s="8">
        <v>0</v>
      </c>
      <c r="Q119" s="8">
        <v>1580</v>
      </c>
      <c r="R119" s="8">
        <v>400</v>
      </c>
      <c r="S119" s="8">
        <v>300</v>
      </c>
      <c r="T119" s="8">
        <v>300</v>
      </c>
      <c r="U119" s="8">
        <f t="shared" si="47"/>
        <v>673.65</v>
      </c>
      <c r="V119" s="8">
        <f t="shared" si="66"/>
        <v>83.7</v>
      </c>
      <c r="W119" s="8">
        <f t="shared" si="48"/>
        <v>0</v>
      </c>
      <c r="X119" s="8">
        <f t="shared" si="48"/>
        <v>1580</v>
      </c>
      <c r="Y119" s="8">
        <f t="shared" si="52"/>
        <v>2337.35</v>
      </c>
      <c r="Z119" s="8">
        <f t="shared" si="49"/>
        <v>8083.7999999999993</v>
      </c>
      <c r="AA119" s="8">
        <f t="shared" si="67"/>
        <v>1004.4000000000001</v>
      </c>
      <c r="AB119" s="8">
        <f t="shared" si="67"/>
        <v>0</v>
      </c>
      <c r="AC119" s="8">
        <f t="shared" si="67"/>
        <v>18960</v>
      </c>
      <c r="AD119" s="8">
        <f t="shared" si="50"/>
        <v>28048.2</v>
      </c>
      <c r="AE119" s="8">
        <f t="shared" si="68"/>
        <v>400</v>
      </c>
      <c r="AF119" s="8">
        <f t="shared" si="69"/>
        <v>600</v>
      </c>
      <c r="AG119" s="8"/>
      <c r="AH119" s="8">
        <f t="shared" si="51"/>
        <v>29048.2</v>
      </c>
    </row>
    <row r="120" spans="1:34" x14ac:dyDescent="0.2">
      <c r="A120" s="9"/>
      <c r="B120" s="7" t="s">
        <v>994</v>
      </c>
      <c r="C120" s="11">
        <v>142</v>
      </c>
      <c r="D120" s="6" t="s">
        <v>334</v>
      </c>
      <c r="E120" s="6" t="s">
        <v>398</v>
      </c>
      <c r="F120" s="6" t="s">
        <v>399</v>
      </c>
      <c r="G120" s="6" t="s">
        <v>45</v>
      </c>
      <c r="H120" s="12" t="s">
        <v>1051</v>
      </c>
      <c r="I120" s="6" t="s">
        <v>31</v>
      </c>
      <c r="J120" s="6" t="s">
        <v>669</v>
      </c>
      <c r="K120" s="8" t="s">
        <v>670</v>
      </c>
      <c r="L120" s="10">
        <v>738.1</v>
      </c>
      <c r="M120" s="10">
        <v>383.85</v>
      </c>
      <c r="N120" s="10">
        <v>83.7</v>
      </c>
      <c r="O120" s="10"/>
      <c r="P120" s="10">
        <v>0</v>
      </c>
      <c r="Q120" s="10">
        <v>1840</v>
      </c>
      <c r="R120" s="10">
        <v>400</v>
      </c>
      <c r="S120" s="10">
        <v>300</v>
      </c>
      <c r="T120" s="10">
        <v>300</v>
      </c>
      <c r="U120" s="8">
        <f t="shared" si="47"/>
        <v>1121.95</v>
      </c>
      <c r="V120" s="8">
        <f t="shared" si="66"/>
        <v>83.7</v>
      </c>
      <c r="W120" s="8">
        <f t="shared" si="48"/>
        <v>0</v>
      </c>
      <c r="X120" s="8">
        <f t="shared" si="48"/>
        <v>1840</v>
      </c>
      <c r="Y120" s="8">
        <f t="shared" si="52"/>
        <v>3045.65</v>
      </c>
      <c r="Z120" s="8">
        <f t="shared" si="49"/>
        <v>13463.400000000001</v>
      </c>
      <c r="AA120" s="8">
        <f t="shared" si="67"/>
        <v>1004.4000000000001</v>
      </c>
      <c r="AB120" s="8">
        <f t="shared" si="67"/>
        <v>0</v>
      </c>
      <c r="AC120" s="8">
        <f t="shared" si="67"/>
        <v>22080</v>
      </c>
      <c r="AD120" s="8">
        <f t="shared" si="50"/>
        <v>36547.800000000003</v>
      </c>
      <c r="AE120" s="8">
        <f t="shared" si="68"/>
        <v>400</v>
      </c>
      <c r="AF120" s="8">
        <f t="shared" si="69"/>
        <v>600</v>
      </c>
      <c r="AG120" s="8"/>
      <c r="AH120" s="8">
        <f t="shared" si="51"/>
        <v>37547.800000000003</v>
      </c>
    </row>
    <row r="121" spans="1:34" x14ac:dyDescent="0.2">
      <c r="A121" s="6"/>
      <c r="B121" s="7" t="s">
        <v>586</v>
      </c>
      <c r="C121" s="11">
        <v>155</v>
      </c>
      <c r="D121" s="6" t="s">
        <v>337</v>
      </c>
      <c r="E121" s="6" t="s">
        <v>398</v>
      </c>
      <c r="F121" s="6" t="s">
        <v>405</v>
      </c>
      <c r="G121" s="6" t="s">
        <v>62</v>
      </c>
      <c r="H121" s="12" t="s">
        <v>1047</v>
      </c>
      <c r="I121" s="6" t="s">
        <v>6</v>
      </c>
      <c r="J121" s="6" t="s">
        <v>671</v>
      </c>
      <c r="K121" s="8" t="s">
        <v>672</v>
      </c>
      <c r="L121" s="8">
        <v>567.16999999999996</v>
      </c>
      <c r="M121" s="8">
        <v>211.78</v>
      </c>
      <c r="N121" s="8">
        <v>83.7</v>
      </c>
      <c r="O121" s="8"/>
      <c r="P121" s="8">
        <v>0</v>
      </c>
      <c r="Q121" s="8">
        <v>1400</v>
      </c>
      <c r="R121" s="8">
        <v>400</v>
      </c>
      <c r="S121" s="8">
        <v>300</v>
      </c>
      <c r="T121" s="8">
        <v>300</v>
      </c>
      <c r="U121" s="8">
        <f t="shared" si="47"/>
        <v>778.94999999999993</v>
      </c>
      <c r="V121" s="8">
        <f t="shared" si="66"/>
        <v>83.7</v>
      </c>
      <c r="W121" s="8">
        <f t="shared" si="48"/>
        <v>0</v>
      </c>
      <c r="X121" s="8">
        <f t="shared" si="48"/>
        <v>1400</v>
      </c>
      <c r="Y121" s="8">
        <f t="shared" si="52"/>
        <v>2262.65</v>
      </c>
      <c r="Z121" s="8">
        <f t="shared" si="49"/>
        <v>9347.4</v>
      </c>
      <c r="AA121" s="8">
        <f t="shared" si="67"/>
        <v>1004.4000000000001</v>
      </c>
      <c r="AB121" s="8">
        <f t="shared" si="67"/>
        <v>0</v>
      </c>
      <c r="AC121" s="8">
        <f t="shared" si="67"/>
        <v>16800</v>
      </c>
      <c r="AD121" s="8">
        <f t="shared" si="50"/>
        <v>27151.800000000003</v>
      </c>
      <c r="AE121" s="8">
        <f t="shared" si="68"/>
        <v>400</v>
      </c>
      <c r="AF121" s="8">
        <f t="shared" si="69"/>
        <v>600</v>
      </c>
      <c r="AG121" s="8"/>
      <c r="AH121" s="8">
        <f t="shared" si="51"/>
        <v>28151.800000000003</v>
      </c>
    </row>
    <row r="122" spans="1:34" x14ac:dyDescent="0.2">
      <c r="A122" s="9"/>
      <c r="B122" s="7" t="s">
        <v>995</v>
      </c>
      <c r="C122" s="11">
        <v>151</v>
      </c>
      <c r="D122" s="6" t="s">
        <v>338</v>
      </c>
      <c r="E122" s="6" t="s">
        <v>398</v>
      </c>
      <c r="F122" s="6" t="s">
        <v>438</v>
      </c>
      <c r="G122" s="6" t="s">
        <v>47</v>
      </c>
      <c r="H122" s="12" t="s">
        <v>1047</v>
      </c>
      <c r="I122" s="6" t="s">
        <v>10</v>
      </c>
      <c r="J122" s="6" t="s">
        <v>673</v>
      </c>
      <c r="K122" s="8" t="s">
        <v>674</v>
      </c>
      <c r="L122" s="10">
        <v>673.65</v>
      </c>
      <c r="M122" s="10">
        <v>0</v>
      </c>
      <c r="N122" s="10">
        <v>83.7</v>
      </c>
      <c r="O122" s="10"/>
      <c r="P122" s="10">
        <v>0</v>
      </c>
      <c r="Q122" s="10">
        <v>1580</v>
      </c>
      <c r="R122" s="10">
        <v>400</v>
      </c>
      <c r="S122" s="10">
        <v>300</v>
      </c>
      <c r="T122" s="10">
        <v>300</v>
      </c>
      <c r="U122" s="8">
        <f t="shared" si="47"/>
        <v>673.65</v>
      </c>
      <c r="V122" s="8">
        <f t="shared" si="66"/>
        <v>83.7</v>
      </c>
      <c r="W122" s="8">
        <f t="shared" si="48"/>
        <v>0</v>
      </c>
      <c r="X122" s="8">
        <f t="shared" si="48"/>
        <v>1580</v>
      </c>
      <c r="Y122" s="8">
        <f t="shared" si="52"/>
        <v>2337.35</v>
      </c>
      <c r="Z122" s="8">
        <f t="shared" si="49"/>
        <v>8083.7999999999993</v>
      </c>
      <c r="AA122" s="8">
        <f t="shared" si="67"/>
        <v>1004.4000000000001</v>
      </c>
      <c r="AB122" s="8">
        <f t="shared" si="67"/>
        <v>0</v>
      </c>
      <c r="AC122" s="8">
        <f t="shared" si="67"/>
        <v>18960</v>
      </c>
      <c r="AD122" s="8">
        <f t="shared" si="50"/>
        <v>28048.2</v>
      </c>
      <c r="AE122" s="8">
        <f t="shared" si="68"/>
        <v>400</v>
      </c>
      <c r="AF122" s="8">
        <f t="shared" si="69"/>
        <v>600</v>
      </c>
      <c r="AG122" s="8"/>
      <c r="AH122" s="8">
        <f t="shared" si="51"/>
        <v>29048.2</v>
      </c>
    </row>
    <row r="123" spans="1:34" x14ac:dyDescent="0.2">
      <c r="A123" s="6"/>
      <c r="B123" s="7" t="s">
        <v>569</v>
      </c>
      <c r="C123" s="11">
        <v>139</v>
      </c>
      <c r="D123" s="6" t="s">
        <v>339</v>
      </c>
      <c r="E123" s="6" t="s">
        <v>398</v>
      </c>
      <c r="F123" s="6" t="s">
        <v>399</v>
      </c>
      <c r="G123" s="6" t="s">
        <v>51</v>
      </c>
      <c r="H123" s="12" t="s">
        <v>1046</v>
      </c>
      <c r="I123" s="6" t="s">
        <v>18</v>
      </c>
      <c r="J123" s="6" t="s">
        <v>675</v>
      </c>
      <c r="K123" s="8" t="s">
        <v>676</v>
      </c>
      <c r="L123" s="8">
        <v>796.39</v>
      </c>
      <c r="M123" s="8">
        <v>255.34</v>
      </c>
      <c r="N123" s="8">
        <v>83.7</v>
      </c>
      <c r="O123" s="8"/>
      <c r="P123" s="8">
        <v>0</v>
      </c>
      <c r="Q123" s="8">
        <v>2760</v>
      </c>
      <c r="R123" s="8">
        <v>400</v>
      </c>
      <c r="S123" s="8">
        <v>300</v>
      </c>
      <c r="T123" s="8">
        <v>300</v>
      </c>
      <c r="U123" s="8">
        <f t="shared" si="47"/>
        <v>1051.73</v>
      </c>
      <c r="V123" s="8">
        <f t="shared" si="66"/>
        <v>83.7</v>
      </c>
      <c r="W123" s="8">
        <f t="shared" si="48"/>
        <v>0</v>
      </c>
      <c r="X123" s="8">
        <f t="shared" si="48"/>
        <v>2760</v>
      </c>
      <c r="Y123" s="8">
        <f t="shared" si="52"/>
        <v>3895.43</v>
      </c>
      <c r="Z123" s="8">
        <f t="shared" si="49"/>
        <v>12620.76</v>
      </c>
      <c r="AA123" s="8">
        <f t="shared" si="67"/>
        <v>1004.4000000000001</v>
      </c>
      <c r="AB123" s="8">
        <f t="shared" si="67"/>
        <v>0</v>
      </c>
      <c r="AC123" s="8">
        <f t="shared" si="67"/>
        <v>33120</v>
      </c>
      <c r="AD123" s="8">
        <f t="shared" si="50"/>
        <v>46745.16</v>
      </c>
      <c r="AE123" s="8">
        <f t="shared" si="68"/>
        <v>400</v>
      </c>
      <c r="AF123" s="8">
        <f t="shared" si="69"/>
        <v>600</v>
      </c>
      <c r="AG123" s="8"/>
      <c r="AH123" s="8">
        <f t="shared" si="51"/>
        <v>47745.16</v>
      </c>
    </row>
    <row r="124" spans="1:34" x14ac:dyDescent="0.2">
      <c r="A124" s="6"/>
      <c r="B124" s="7" t="s">
        <v>70</v>
      </c>
      <c r="C124" s="11">
        <v>153</v>
      </c>
      <c r="D124" s="6" t="s">
        <v>345</v>
      </c>
      <c r="E124" s="6" t="s">
        <v>398</v>
      </c>
      <c r="F124" s="6" t="s">
        <v>405</v>
      </c>
      <c r="G124" s="6" t="s">
        <v>46</v>
      </c>
      <c r="H124" s="12" t="s">
        <v>1047</v>
      </c>
      <c r="I124" s="6" t="s">
        <v>6</v>
      </c>
      <c r="J124" s="6" t="s">
        <v>677</v>
      </c>
      <c r="K124" s="8" t="s">
        <v>678</v>
      </c>
      <c r="L124" s="8">
        <v>567.16999999999996</v>
      </c>
      <c r="M124" s="8">
        <v>207.15</v>
      </c>
      <c r="N124" s="8">
        <v>83.7</v>
      </c>
      <c r="O124" s="8"/>
      <c r="P124" s="8">
        <v>0</v>
      </c>
      <c r="Q124" s="8">
        <v>1400</v>
      </c>
      <c r="R124" s="8">
        <v>400</v>
      </c>
      <c r="S124" s="8">
        <v>300</v>
      </c>
      <c r="T124" s="8">
        <v>300</v>
      </c>
      <c r="U124" s="8">
        <f t="shared" si="47"/>
        <v>774.31999999999994</v>
      </c>
      <c r="V124" s="8">
        <f t="shared" si="66"/>
        <v>83.7</v>
      </c>
      <c r="W124" s="8">
        <f t="shared" si="48"/>
        <v>0</v>
      </c>
      <c r="X124" s="8">
        <f t="shared" si="48"/>
        <v>1400</v>
      </c>
      <c r="Y124" s="8">
        <f t="shared" si="52"/>
        <v>2258.02</v>
      </c>
      <c r="Z124" s="8">
        <f t="shared" si="49"/>
        <v>9291.84</v>
      </c>
      <c r="AA124" s="8">
        <f t="shared" si="67"/>
        <v>1004.4000000000001</v>
      </c>
      <c r="AB124" s="8">
        <f t="shared" si="67"/>
        <v>0</v>
      </c>
      <c r="AC124" s="8">
        <f t="shared" si="67"/>
        <v>16800</v>
      </c>
      <c r="AD124" s="8">
        <f t="shared" si="50"/>
        <v>27096.240000000002</v>
      </c>
      <c r="AE124" s="8">
        <f t="shared" si="68"/>
        <v>400</v>
      </c>
      <c r="AF124" s="8">
        <f t="shared" si="69"/>
        <v>600</v>
      </c>
      <c r="AG124" s="8"/>
      <c r="AH124" s="8">
        <f t="shared" si="51"/>
        <v>28096.240000000002</v>
      </c>
    </row>
    <row r="125" spans="1:34" x14ac:dyDescent="0.2">
      <c r="A125" s="9"/>
      <c r="B125" s="7" t="s">
        <v>68</v>
      </c>
      <c r="C125" s="11">
        <v>150</v>
      </c>
      <c r="D125" s="6" t="s">
        <v>346</v>
      </c>
      <c r="E125" s="6" t="s">
        <v>398</v>
      </c>
      <c r="F125" s="6" t="s">
        <v>438</v>
      </c>
      <c r="G125" s="6" t="s">
        <v>54</v>
      </c>
      <c r="H125" s="12" t="s">
        <v>1049</v>
      </c>
      <c r="I125" s="6" t="s">
        <v>38</v>
      </c>
      <c r="J125" s="6" t="s">
        <v>679</v>
      </c>
      <c r="K125" s="8" t="s">
        <v>680</v>
      </c>
      <c r="L125" s="10">
        <v>648.77</v>
      </c>
      <c r="M125" s="10">
        <v>145.78</v>
      </c>
      <c r="N125" s="10">
        <v>83.7</v>
      </c>
      <c r="O125" s="10"/>
      <c r="P125" s="10">
        <v>0</v>
      </c>
      <c r="Q125" s="10">
        <v>1580</v>
      </c>
      <c r="R125" s="10">
        <v>400</v>
      </c>
      <c r="S125" s="10">
        <v>300</v>
      </c>
      <c r="T125" s="10">
        <v>300</v>
      </c>
      <c r="U125" s="8">
        <f t="shared" si="47"/>
        <v>794.55</v>
      </c>
      <c r="V125" s="8">
        <f t="shared" si="66"/>
        <v>83.7</v>
      </c>
      <c r="W125" s="8">
        <f t="shared" si="48"/>
        <v>0</v>
      </c>
      <c r="X125" s="8">
        <f t="shared" si="48"/>
        <v>1580</v>
      </c>
      <c r="Y125" s="8">
        <f t="shared" si="52"/>
        <v>2458.25</v>
      </c>
      <c r="Z125" s="8">
        <f t="shared" si="49"/>
        <v>9534.5999999999985</v>
      </c>
      <c r="AA125" s="8">
        <f t="shared" si="67"/>
        <v>1004.4000000000001</v>
      </c>
      <c r="AB125" s="8">
        <f t="shared" si="67"/>
        <v>0</v>
      </c>
      <c r="AC125" s="8">
        <f t="shared" si="67"/>
        <v>18960</v>
      </c>
      <c r="AD125" s="8">
        <f t="shared" si="50"/>
        <v>29499</v>
      </c>
      <c r="AE125" s="8">
        <f t="shared" si="68"/>
        <v>400</v>
      </c>
      <c r="AF125" s="8">
        <f t="shared" si="69"/>
        <v>600</v>
      </c>
      <c r="AG125" s="8"/>
      <c r="AH125" s="8">
        <f t="shared" si="51"/>
        <v>30499</v>
      </c>
    </row>
    <row r="126" spans="1:34" s="35" customFormat="1" x14ac:dyDescent="0.2">
      <c r="A126" s="31" t="s">
        <v>681</v>
      </c>
      <c r="B126" s="32"/>
      <c r="C126" s="31"/>
      <c r="D126" s="31"/>
      <c r="E126" s="31"/>
      <c r="F126" s="31"/>
      <c r="G126" s="31"/>
      <c r="H126" s="33"/>
      <c r="I126" s="31"/>
      <c r="J126" s="31"/>
      <c r="K126" s="34"/>
      <c r="L126" s="34">
        <f>+L127</f>
        <v>796.39</v>
      </c>
      <c r="M126" s="34">
        <f t="shared" ref="M126:AH126" si="70">+M127</f>
        <v>0</v>
      </c>
      <c r="N126" s="34">
        <f t="shared" si="70"/>
        <v>83.7</v>
      </c>
      <c r="O126" s="34">
        <f t="shared" si="70"/>
        <v>0</v>
      </c>
      <c r="P126" s="34">
        <f>+P127</f>
        <v>0</v>
      </c>
      <c r="Q126" s="34">
        <f>+Q127</f>
        <v>2760</v>
      </c>
      <c r="R126" s="34">
        <f t="shared" si="70"/>
        <v>400</v>
      </c>
      <c r="S126" s="34">
        <f t="shared" si="70"/>
        <v>300</v>
      </c>
      <c r="T126" s="34">
        <f t="shared" si="70"/>
        <v>300</v>
      </c>
      <c r="U126" s="34">
        <f t="shared" si="70"/>
        <v>796.39</v>
      </c>
      <c r="V126" s="34">
        <f t="shared" si="70"/>
        <v>83.7</v>
      </c>
      <c r="W126" s="34">
        <f>+W127</f>
        <v>0</v>
      </c>
      <c r="X126" s="34">
        <f>+X127</f>
        <v>2760</v>
      </c>
      <c r="Y126" s="34">
        <f t="shared" si="70"/>
        <v>3640.0899999999997</v>
      </c>
      <c r="Z126" s="34">
        <f t="shared" si="70"/>
        <v>9556.68</v>
      </c>
      <c r="AA126" s="34">
        <f t="shared" si="70"/>
        <v>1004.4000000000001</v>
      </c>
      <c r="AB126" s="34">
        <f t="shared" si="70"/>
        <v>0</v>
      </c>
      <c r="AC126" s="34">
        <f t="shared" si="70"/>
        <v>33120</v>
      </c>
      <c r="AD126" s="34">
        <f t="shared" si="70"/>
        <v>43681.08</v>
      </c>
      <c r="AE126" s="34">
        <f t="shared" si="70"/>
        <v>400</v>
      </c>
      <c r="AF126" s="34">
        <f t="shared" si="70"/>
        <v>600</v>
      </c>
      <c r="AG126" s="34">
        <f t="shared" si="70"/>
        <v>0</v>
      </c>
      <c r="AH126" s="34">
        <f t="shared" si="70"/>
        <v>44681.08</v>
      </c>
    </row>
    <row r="127" spans="1:34" x14ac:dyDescent="0.2">
      <c r="A127" s="6"/>
      <c r="B127" s="7" t="s">
        <v>72</v>
      </c>
      <c r="C127" s="7">
        <v>158</v>
      </c>
      <c r="D127" s="6" t="s">
        <v>327</v>
      </c>
      <c r="E127" s="6" t="s">
        <v>398</v>
      </c>
      <c r="F127" s="6" t="s">
        <v>399</v>
      </c>
      <c r="G127" s="6" t="s">
        <v>51</v>
      </c>
      <c r="H127" s="12" t="s">
        <v>1046</v>
      </c>
      <c r="I127" s="6" t="s">
        <v>18</v>
      </c>
      <c r="J127" s="6" t="s">
        <v>682</v>
      </c>
      <c r="K127" s="8" t="s">
        <v>683</v>
      </c>
      <c r="L127" s="8">
        <v>796.39</v>
      </c>
      <c r="M127" s="8">
        <v>0</v>
      </c>
      <c r="N127" s="8">
        <v>83.7</v>
      </c>
      <c r="O127" s="8"/>
      <c r="P127" s="8">
        <v>0</v>
      </c>
      <c r="Q127" s="8">
        <v>2760</v>
      </c>
      <c r="R127" s="8">
        <v>400</v>
      </c>
      <c r="S127" s="8">
        <v>300</v>
      </c>
      <c r="T127" s="8">
        <v>300</v>
      </c>
      <c r="U127" s="8">
        <f t="shared" si="47"/>
        <v>796.39</v>
      </c>
      <c r="V127" s="8">
        <f>SUM(N127)</f>
        <v>83.7</v>
      </c>
      <c r="W127" s="8">
        <f t="shared" si="48"/>
        <v>0</v>
      </c>
      <c r="X127" s="8">
        <f t="shared" si="48"/>
        <v>2760</v>
      </c>
      <c r="Y127" s="8">
        <f t="shared" si="52"/>
        <v>3640.0899999999997</v>
      </c>
      <c r="Z127" s="8">
        <f t="shared" si="49"/>
        <v>9556.68</v>
      </c>
      <c r="AA127" s="8">
        <f>+V127*12</f>
        <v>1004.4000000000001</v>
      </c>
      <c r="AB127" s="8">
        <f t="shared" si="67"/>
        <v>0</v>
      </c>
      <c r="AC127" s="8">
        <f t="shared" si="67"/>
        <v>33120</v>
      </c>
      <c r="AD127" s="8">
        <f t="shared" si="50"/>
        <v>43681.08</v>
      </c>
      <c r="AE127" s="8">
        <f>SUM(R127)</f>
        <v>400</v>
      </c>
      <c r="AF127" s="8">
        <f>SUM(S127:T127)</f>
        <v>600</v>
      </c>
      <c r="AG127" s="8"/>
      <c r="AH127" s="8">
        <f t="shared" si="51"/>
        <v>44681.08</v>
      </c>
    </row>
    <row r="128" spans="1:34" s="35" customFormat="1" x14ac:dyDescent="0.2">
      <c r="A128" s="31" t="s">
        <v>684</v>
      </c>
      <c r="B128" s="32"/>
      <c r="C128" s="38"/>
      <c r="D128" s="31"/>
      <c r="E128" s="31"/>
      <c r="F128" s="31"/>
      <c r="G128" s="31"/>
      <c r="H128" s="33"/>
      <c r="I128" s="31"/>
      <c r="J128" s="31"/>
      <c r="K128" s="34"/>
      <c r="L128" s="34">
        <f>+L129</f>
        <v>815.82</v>
      </c>
      <c r="M128" s="34">
        <f t="shared" ref="M128:AH128" si="71">+M129</f>
        <v>0</v>
      </c>
      <c r="N128" s="34">
        <f t="shared" si="71"/>
        <v>83.7</v>
      </c>
      <c r="O128" s="34">
        <f t="shared" si="71"/>
        <v>0</v>
      </c>
      <c r="P128" s="34">
        <f>+P129</f>
        <v>0</v>
      </c>
      <c r="Q128" s="34">
        <f>+Q129</f>
        <v>5094</v>
      </c>
      <c r="R128" s="34">
        <f t="shared" si="71"/>
        <v>400</v>
      </c>
      <c r="S128" s="34">
        <f t="shared" si="71"/>
        <v>300</v>
      </c>
      <c r="T128" s="34">
        <f t="shared" si="71"/>
        <v>300</v>
      </c>
      <c r="U128" s="34">
        <f t="shared" si="71"/>
        <v>815.82</v>
      </c>
      <c r="V128" s="34">
        <f t="shared" si="71"/>
        <v>83.7</v>
      </c>
      <c r="W128" s="34">
        <f>+W129</f>
        <v>0</v>
      </c>
      <c r="X128" s="34">
        <f>+X129</f>
        <v>5094</v>
      </c>
      <c r="Y128" s="34">
        <f t="shared" si="71"/>
        <v>5993.5199999999995</v>
      </c>
      <c r="Z128" s="34">
        <f t="shared" si="71"/>
        <v>9789.84</v>
      </c>
      <c r="AA128" s="34">
        <f t="shared" si="71"/>
        <v>1004.4000000000001</v>
      </c>
      <c r="AB128" s="34">
        <f t="shared" si="71"/>
        <v>0</v>
      </c>
      <c r="AC128" s="34">
        <f t="shared" si="71"/>
        <v>61128</v>
      </c>
      <c r="AD128" s="34">
        <f t="shared" si="71"/>
        <v>71922.240000000005</v>
      </c>
      <c r="AE128" s="34">
        <f t="shared" si="71"/>
        <v>400</v>
      </c>
      <c r="AF128" s="34">
        <f t="shared" si="71"/>
        <v>600</v>
      </c>
      <c r="AG128" s="34">
        <f t="shared" si="71"/>
        <v>0</v>
      </c>
      <c r="AH128" s="34">
        <f t="shared" si="71"/>
        <v>72922.240000000005</v>
      </c>
    </row>
    <row r="129" spans="1:34" x14ac:dyDescent="0.2">
      <c r="A129" s="9"/>
      <c r="B129" s="7" t="s">
        <v>73</v>
      </c>
      <c r="C129" s="7" t="s">
        <v>106</v>
      </c>
      <c r="D129" s="6" t="s">
        <v>685</v>
      </c>
      <c r="E129" s="6" t="s">
        <v>398</v>
      </c>
      <c r="F129" s="6" t="s">
        <v>399</v>
      </c>
      <c r="G129" s="6" t="s">
        <v>105</v>
      </c>
      <c r="H129" s="12" t="s">
        <v>1046</v>
      </c>
      <c r="I129" s="6" t="s">
        <v>3</v>
      </c>
      <c r="J129" s="16">
        <v>26719863</v>
      </c>
      <c r="K129" s="8" t="s">
        <v>1054</v>
      </c>
      <c r="L129" s="10">
        <v>815.82</v>
      </c>
      <c r="M129" s="10">
        <v>0</v>
      </c>
      <c r="N129" s="10">
        <v>83.7</v>
      </c>
      <c r="O129" s="10"/>
      <c r="P129" s="10">
        <v>0</v>
      </c>
      <c r="Q129" s="10">
        <v>5094</v>
      </c>
      <c r="R129" s="10">
        <v>400</v>
      </c>
      <c r="S129" s="10">
        <v>300</v>
      </c>
      <c r="T129" s="10">
        <v>300</v>
      </c>
      <c r="U129" s="8">
        <f t="shared" si="47"/>
        <v>815.82</v>
      </c>
      <c r="V129" s="8">
        <f>SUM(N129)</f>
        <v>83.7</v>
      </c>
      <c r="W129" s="8">
        <f t="shared" si="48"/>
        <v>0</v>
      </c>
      <c r="X129" s="8">
        <f t="shared" si="48"/>
        <v>5094</v>
      </c>
      <c r="Y129" s="8">
        <f t="shared" si="52"/>
        <v>5993.5199999999995</v>
      </c>
      <c r="Z129" s="8">
        <f t="shared" si="49"/>
        <v>9789.84</v>
      </c>
      <c r="AA129" s="8">
        <f>+V129*12</f>
        <v>1004.4000000000001</v>
      </c>
      <c r="AB129" s="8">
        <f t="shared" si="67"/>
        <v>0</v>
      </c>
      <c r="AC129" s="8">
        <f t="shared" si="67"/>
        <v>61128</v>
      </c>
      <c r="AD129" s="8">
        <f t="shared" si="50"/>
        <v>71922.240000000005</v>
      </c>
      <c r="AE129" s="8">
        <f>SUM(R129)</f>
        <v>400</v>
      </c>
      <c r="AF129" s="8">
        <f>SUM(S129:T129)</f>
        <v>600</v>
      </c>
      <c r="AG129" s="8"/>
      <c r="AH129" s="8">
        <f t="shared" si="51"/>
        <v>72922.240000000005</v>
      </c>
    </row>
    <row r="130" spans="1:34" s="35" customFormat="1" x14ac:dyDescent="0.2">
      <c r="A130" s="31" t="s">
        <v>686</v>
      </c>
      <c r="B130" s="32"/>
      <c r="C130" s="38"/>
      <c r="D130" s="31"/>
      <c r="E130" s="31"/>
      <c r="F130" s="31"/>
      <c r="G130" s="31"/>
      <c r="H130" s="33"/>
      <c r="I130" s="31"/>
      <c r="J130" s="31"/>
      <c r="K130" s="34"/>
      <c r="L130" s="34">
        <f>+L131</f>
        <v>757.49</v>
      </c>
      <c r="M130" s="34">
        <f t="shared" ref="M130:AH130" si="72">+M131</f>
        <v>0</v>
      </c>
      <c r="N130" s="34">
        <f t="shared" si="72"/>
        <v>83.7</v>
      </c>
      <c r="O130" s="34">
        <f t="shared" si="72"/>
        <v>0</v>
      </c>
      <c r="P130" s="34">
        <f>+P131</f>
        <v>0</v>
      </c>
      <c r="Q130" s="34">
        <f>+Q131</f>
        <v>3568</v>
      </c>
      <c r="R130" s="34">
        <f t="shared" si="72"/>
        <v>400</v>
      </c>
      <c r="S130" s="34">
        <f t="shared" si="72"/>
        <v>300</v>
      </c>
      <c r="T130" s="34">
        <f t="shared" si="72"/>
        <v>300</v>
      </c>
      <c r="U130" s="34">
        <f t="shared" si="72"/>
        <v>757.49</v>
      </c>
      <c r="V130" s="34">
        <f t="shared" si="72"/>
        <v>83.7</v>
      </c>
      <c r="W130" s="34">
        <f>+W131</f>
        <v>0</v>
      </c>
      <c r="X130" s="34">
        <f>+X131</f>
        <v>3568</v>
      </c>
      <c r="Y130" s="34">
        <f t="shared" si="72"/>
        <v>4409.1899999999996</v>
      </c>
      <c r="Z130" s="34">
        <f t="shared" si="72"/>
        <v>9089.880000000001</v>
      </c>
      <c r="AA130" s="34">
        <f t="shared" si="72"/>
        <v>1004.4000000000001</v>
      </c>
      <c r="AB130" s="34">
        <f t="shared" si="72"/>
        <v>0</v>
      </c>
      <c r="AC130" s="34">
        <f t="shared" si="72"/>
        <v>42816</v>
      </c>
      <c r="AD130" s="34">
        <f t="shared" si="72"/>
        <v>52910.28</v>
      </c>
      <c r="AE130" s="34">
        <f t="shared" si="72"/>
        <v>400</v>
      </c>
      <c r="AF130" s="34">
        <f t="shared" si="72"/>
        <v>600</v>
      </c>
      <c r="AG130" s="34">
        <f t="shared" si="72"/>
        <v>0</v>
      </c>
      <c r="AH130" s="34">
        <f t="shared" si="72"/>
        <v>53910.28</v>
      </c>
    </row>
    <row r="131" spans="1:34" x14ac:dyDescent="0.2">
      <c r="A131" s="6"/>
      <c r="B131" s="7" t="s">
        <v>74</v>
      </c>
      <c r="C131" s="7" t="s">
        <v>107</v>
      </c>
      <c r="D131" s="6" t="s">
        <v>294</v>
      </c>
      <c r="E131" s="6" t="s">
        <v>398</v>
      </c>
      <c r="F131" s="6" t="s">
        <v>399</v>
      </c>
      <c r="G131" s="6" t="s">
        <v>687</v>
      </c>
      <c r="H131" s="12" t="s">
        <v>1050</v>
      </c>
      <c r="I131" s="6" t="s">
        <v>16</v>
      </c>
      <c r="J131" s="6"/>
      <c r="K131" s="8"/>
      <c r="L131" s="8">
        <v>757.49</v>
      </c>
      <c r="M131" s="8">
        <v>0</v>
      </c>
      <c r="N131" s="8">
        <v>83.7</v>
      </c>
      <c r="O131" s="8"/>
      <c r="P131" s="8">
        <v>0</v>
      </c>
      <c r="Q131" s="8">
        <v>3568</v>
      </c>
      <c r="R131" s="8">
        <v>400</v>
      </c>
      <c r="S131" s="8">
        <v>300</v>
      </c>
      <c r="T131" s="8">
        <v>300</v>
      </c>
      <c r="U131" s="8">
        <f t="shared" si="47"/>
        <v>757.49</v>
      </c>
      <c r="V131" s="8">
        <f>SUM(N131)</f>
        <v>83.7</v>
      </c>
      <c r="W131" s="8">
        <f t="shared" si="48"/>
        <v>0</v>
      </c>
      <c r="X131" s="8">
        <f t="shared" si="48"/>
        <v>3568</v>
      </c>
      <c r="Y131" s="8">
        <f t="shared" si="52"/>
        <v>4409.1899999999996</v>
      </c>
      <c r="Z131" s="8">
        <f t="shared" si="49"/>
        <v>9089.880000000001</v>
      </c>
      <c r="AA131" s="8">
        <f>+V131*12</f>
        <v>1004.4000000000001</v>
      </c>
      <c r="AB131" s="8">
        <f t="shared" si="67"/>
        <v>0</v>
      </c>
      <c r="AC131" s="8">
        <f t="shared" si="67"/>
        <v>42816</v>
      </c>
      <c r="AD131" s="8">
        <f t="shared" si="50"/>
        <v>52910.28</v>
      </c>
      <c r="AE131" s="8">
        <f>SUM(R131)</f>
        <v>400</v>
      </c>
      <c r="AF131" s="8">
        <f>SUM(S131:T131)</f>
        <v>600</v>
      </c>
      <c r="AG131" s="8"/>
      <c r="AH131" s="8">
        <f t="shared" si="51"/>
        <v>53910.28</v>
      </c>
    </row>
    <row r="132" spans="1:34" s="35" customFormat="1" x14ac:dyDescent="0.2">
      <c r="A132" s="31" t="s">
        <v>688</v>
      </c>
      <c r="B132" s="32"/>
      <c r="C132" s="38"/>
      <c r="D132" s="31"/>
      <c r="E132" s="31"/>
      <c r="F132" s="31"/>
      <c r="G132" s="31"/>
      <c r="H132" s="33"/>
      <c r="I132" s="31"/>
      <c r="J132" s="31"/>
      <c r="K132" s="34"/>
      <c r="L132" s="34">
        <f>+L133</f>
        <v>757.49</v>
      </c>
      <c r="M132" s="34">
        <f t="shared" ref="M132:AH132" si="73">+M133</f>
        <v>195.59</v>
      </c>
      <c r="N132" s="34">
        <f t="shared" si="73"/>
        <v>83.7</v>
      </c>
      <c r="O132" s="34">
        <f t="shared" si="73"/>
        <v>0</v>
      </c>
      <c r="P132" s="34">
        <f>+P133</f>
        <v>0</v>
      </c>
      <c r="Q132" s="34">
        <f>+Q133</f>
        <v>3568</v>
      </c>
      <c r="R132" s="34">
        <f t="shared" si="73"/>
        <v>400</v>
      </c>
      <c r="S132" s="34">
        <f t="shared" si="73"/>
        <v>300</v>
      </c>
      <c r="T132" s="34">
        <f t="shared" si="73"/>
        <v>300</v>
      </c>
      <c r="U132" s="34">
        <f t="shared" si="73"/>
        <v>953.08</v>
      </c>
      <c r="V132" s="34">
        <f t="shared" si="73"/>
        <v>83.7</v>
      </c>
      <c r="W132" s="34">
        <f>+W133</f>
        <v>0</v>
      </c>
      <c r="X132" s="34">
        <f>+X133</f>
        <v>3568</v>
      </c>
      <c r="Y132" s="34">
        <f t="shared" si="73"/>
        <v>4604.78</v>
      </c>
      <c r="Z132" s="34">
        <f t="shared" si="73"/>
        <v>11436.960000000001</v>
      </c>
      <c r="AA132" s="34">
        <f t="shared" si="73"/>
        <v>1004.4000000000001</v>
      </c>
      <c r="AB132" s="34">
        <f t="shared" si="73"/>
        <v>0</v>
      </c>
      <c r="AC132" s="34">
        <f t="shared" si="73"/>
        <v>42816</v>
      </c>
      <c r="AD132" s="34">
        <f t="shared" si="73"/>
        <v>55257.36</v>
      </c>
      <c r="AE132" s="34">
        <f t="shared" si="73"/>
        <v>400</v>
      </c>
      <c r="AF132" s="34">
        <f t="shared" si="73"/>
        <v>600</v>
      </c>
      <c r="AG132" s="34">
        <f t="shared" si="73"/>
        <v>0</v>
      </c>
      <c r="AH132" s="34">
        <f t="shared" si="73"/>
        <v>56257.36</v>
      </c>
    </row>
    <row r="133" spans="1:34" ht="13.5" customHeight="1" x14ac:dyDescent="0.2">
      <c r="A133" s="6"/>
      <c r="B133" s="7" t="s">
        <v>197</v>
      </c>
      <c r="C133" s="7" t="s">
        <v>108</v>
      </c>
      <c r="D133" s="6" t="s">
        <v>203</v>
      </c>
      <c r="E133" s="6" t="s">
        <v>398</v>
      </c>
      <c r="F133" s="6" t="s">
        <v>399</v>
      </c>
      <c r="G133" s="6" t="s">
        <v>689</v>
      </c>
      <c r="H133" s="12" t="s">
        <v>1046</v>
      </c>
      <c r="I133" s="6" t="s">
        <v>16</v>
      </c>
      <c r="J133" s="6" t="s">
        <v>690</v>
      </c>
      <c r="K133" s="8" t="s">
        <v>691</v>
      </c>
      <c r="L133" s="8">
        <v>757.49</v>
      </c>
      <c r="M133" s="8">
        <v>195.59</v>
      </c>
      <c r="N133" s="8">
        <v>83.7</v>
      </c>
      <c r="O133" s="8"/>
      <c r="P133" s="8">
        <v>0</v>
      </c>
      <c r="Q133" s="8">
        <v>3568</v>
      </c>
      <c r="R133" s="8">
        <v>400</v>
      </c>
      <c r="S133" s="8">
        <v>300</v>
      </c>
      <c r="T133" s="8">
        <v>300</v>
      </c>
      <c r="U133" s="8">
        <f t="shared" si="47"/>
        <v>953.08</v>
      </c>
      <c r="V133" s="8">
        <f>SUM(N133)</f>
        <v>83.7</v>
      </c>
      <c r="W133" s="8">
        <f t="shared" si="48"/>
        <v>0</v>
      </c>
      <c r="X133" s="8">
        <f t="shared" si="48"/>
        <v>3568</v>
      </c>
      <c r="Y133" s="8">
        <f t="shared" si="52"/>
        <v>4604.78</v>
      </c>
      <c r="Z133" s="8">
        <f t="shared" si="49"/>
        <v>11436.960000000001</v>
      </c>
      <c r="AA133" s="8">
        <f>+V133*12</f>
        <v>1004.4000000000001</v>
      </c>
      <c r="AB133" s="8">
        <f t="shared" si="67"/>
        <v>0</v>
      </c>
      <c r="AC133" s="8">
        <f t="shared" si="67"/>
        <v>42816</v>
      </c>
      <c r="AD133" s="8">
        <f t="shared" si="50"/>
        <v>55257.36</v>
      </c>
      <c r="AE133" s="8">
        <f>SUM(R133)</f>
        <v>400</v>
      </c>
      <c r="AF133" s="8">
        <f>SUM(S133:T133)</f>
        <v>600</v>
      </c>
      <c r="AG133" s="8"/>
      <c r="AH133" s="8">
        <f t="shared" si="51"/>
        <v>56257.36</v>
      </c>
    </row>
    <row r="134" spans="1:34" s="43" customFormat="1" x14ac:dyDescent="0.2">
      <c r="A134" s="31" t="s">
        <v>692</v>
      </c>
      <c r="B134" s="39"/>
      <c r="C134" s="39"/>
      <c r="D134" s="40"/>
      <c r="E134" s="40"/>
      <c r="F134" s="40"/>
      <c r="G134" s="40"/>
      <c r="H134" s="41"/>
      <c r="I134" s="40"/>
      <c r="J134" s="40"/>
      <c r="K134" s="42"/>
      <c r="L134" s="42">
        <f>+L135+L136+L137+L138+L139+L140+L141+L142</f>
        <v>5250.14</v>
      </c>
      <c r="M134" s="42">
        <f t="shared" ref="M134:AH134" si="74">+M135+M136+M137+M138+M139+M140+M141+M142</f>
        <v>998.01999999999987</v>
      </c>
      <c r="N134" s="42">
        <f t="shared" si="74"/>
        <v>669.6</v>
      </c>
      <c r="O134" s="42">
        <f t="shared" si="74"/>
        <v>0</v>
      </c>
      <c r="P134" s="42">
        <f>+P135+P136+P137+P138+P139+P140+P141+P142</f>
        <v>0</v>
      </c>
      <c r="Q134" s="42">
        <f>+Q135+Q136+Q137+Q138+Q139+Q140+Q141+Q142</f>
        <v>20366</v>
      </c>
      <c r="R134" s="42">
        <f t="shared" si="74"/>
        <v>3200</v>
      </c>
      <c r="S134" s="42">
        <f t="shared" si="74"/>
        <v>2400</v>
      </c>
      <c r="T134" s="42">
        <f t="shared" si="74"/>
        <v>2400</v>
      </c>
      <c r="U134" s="42">
        <f t="shared" si="74"/>
        <v>6248.16</v>
      </c>
      <c r="V134" s="42">
        <f t="shared" si="74"/>
        <v>669.6</v>
      </c>
      <c r="W134" s="42">
        <f>+W135+W136+W137+W138+W139+W140+W141+W142</f>
        <v>0</v>
      </c>
      <c r="X134" s="42">
        <f>+X135+X136+X137+X138+X139+X140+X141+X142</f>
        <v>20366</v>
      </c>
      <c r="Y134" s="42">
        <f t="shared" si="74"/>
        <v>27283.760000000002</v>
      </c>
      <c r="Z134" s="42">
        <f t="shared" si="74"/>
        <v>74977.919999999998</v>
      </c>
      <c r="AA134" s="42">
        <f t="shared" si="74"/>
        <v>8035.1999999999989</v>
      </c>
      <c r="AB134" s="42">
        <f t="shared" si="74"/>
        <v>0</v>
      </c>
      <c r="AC134" s="42">
        <f t="shared" si="74"/>
        <v>244392</v>
      </c>
      <c r="AD134" s="42">
        <f t="shared" si="74"/>
        <v>327405.12</v>
      </c>
      <c r="AE134" s="42">
        <f t="shared" si="74"/>
        <v>3200</v>
      </c>
      <c r="AF134" s="42">
        <f t="shared" si="74"/>
        <v>4800</v>
      </c>
      <c r="AG134" s="42">
        <f t="shared" si="74"/>
        <v>0</v>
      </c>
      <c r="AH134" s="42">
        <f t="shared" si="74"/>
        <v>335405.12</v>
      </c>
    </row>
    <row r="135" spans="1:34" x14ac:dyDescent="0.2">
      <c r="A135" s="11">
        <v>10460</v>
      </c>
      <c r="B135" s="7" t="s">
        <v>999</v>
      </c>
      <c r="C135" s="7" t="s">
        <v>115</v>
      </c>
      <c r="D135" s="9" t="s">
        <v>280</v>
      </c>
      <c r="E135" s="6" t="s">
        <v>398</v>
      </c>
      <c r="F135" s="9" t="s">
        <v>405</v>
      </c>
      <c r="G135" s="9" t="s">
        <v>639</v>
      </c>
      <c r="H135" s="12" t="s">
        <v>1047</v>
      </c>
      <c r="I135" s="9" t="s">
        <v>6</v>
      </c>
      <c r="J135" s="9" t="s">
        <v>693</v>
      </c>
      <c r="K135" s="2" t="s">
        <v>694</v>
      </c>
      <c r="L135" s="9">
        <v>567.16999999999996</v>
      </c>
      <c r="M135" s="8">
        <v>35.25</v>
      </c>
      <c r="N135" s="8">
        <v>83.7</v>
      </c>
      <c r="O135" s="8"/>
      <c r="P135" s="8">
        <v>0</v>
      </c>
      <c r="Q135" s="8">
        <v>2074</v>
      </c>
      <c r="R135" s="8">
        <v>400</v>
      </c>
      <c r="S135" s="8">
        <v>300</v>
      </c>
      <c r="T135" s="8">
        <v>300</v>
      </c>
      <c r="U135" s="8">
        <f t="shared" si="47"/>
        <v>602.41999999999996</v>
      </c>
      <c r="V135" s="8">
        <f t="shared" ref="V135:V142" si="75">SUM(N135)</f>
        <v>83.7</v>
      </c>
      <c r="W135" s="8">
        <f t="shared" si="48"/>
        <v>0</v>
      </c>
      <c r="X135" s="8">
        <f t="shared" si="48"/>
        <v>2074</v>
      </c>
      <c r="Y135" s="8">
        <f t="shared" si="52"/>
        <v>2760.12</v>
      </c>
      <c r="Z135" s="8">
        <f t="shared" si="49"/>
        <v>7229.0399999999991</v>
      </c>
      <c r="AA135" s="8">
        <f t="shared" ref="AA135:AC150" si="76">+V135*12</f>
        <v>1004.4000000000001</v>
      </c>
      <c r="AB135" s="8">
        <f t="shared" si="67"/>
        <v>0</v>
      </c>
      <c r="AC135" s="8">
        <f t="shared" si="67"/>
        <v>24888</v>
      </c>
      <c r="AD135" s="8">
        <f t="shared" si="50"/>
        <v>33121.440000000002</v>
      </c>
      <c r="AE135" s="8">
        <f t="shared" ref="AE135:AE142" si="77">SUM(R135)</f>
        <v>400</v>
      </c>
      <c r="AF135" s="8">
        <f t="shared" ref="AF135:AF142" si="78">SUM(S135:T135)</f>
        <v>600</v>
      </c>
      <c r="AG135" s="8"/>
      <c r="AH135" s="8">
        <f t="shared" si="51"/>
        <v>34121.440000000002</v>
      </c>
    </row>
    <row r="136" spans="1:34" x14ac:dyDescent="0.2">
      <c r="A136" s="11">
        <v>10460</v>
      </c>
      <c r="B136" s="7" t="s">
        <v>75</v>
      </c>
      <c r="C136" s="7" t="s">
        <v>110</v>
      </c>
      <c r="D136" s="6" t="s">
        <v>353</v>
      </c>
      <c r="E136" s="6" t="s">
        <v>398</v>
      </c>
      <c r="F136" s="6" t="s">
        <v>438</v>
      </c>
      <c r="G136" s="6" t="s">
        <v>35</v>
      </c>
      <c r="H136" s="12" t="s">
        <v>1049</v>
      </c>
      <c r="I136" s="6" t="s">
        <v>20</v>
      </c>
      <c r="J136" s="6" t="s">
        <v>695</v>
      </c>
      <c r="K136" s="2" t="s">
        <v>696</v>
      </c>
      <c r="L136" s="6">
        <v>698.59</v>
      </c>
      <c r="M136" s="8">
        <v>446.91</v>
      </c>
      <c r="N136" s="8">
        <v>83.7</v>
      </c>
      <c r="O136" s="8"/>
      <c r="P136" s="8">
        <v>0</v>
      </c>
      <c r="Q136" s="8">
        <v>2479</v>
      </c>
      <c r="R136" s="8">
        <v>400</v>
      </c>
      <c r="S136" s="8">
        <v>300</v>
      </c>
      <c r="T136" s="8">
        <v>300</v>
      </c>
      <c r="U136" s="8">
        <f t="shared" si="47"/>
        <v>1145.5</v>
      </c>
      <c r="V136" s="8">
        <f t="shared" si="75"/>
        <v>83.7</v>
      </c>
      <c r="W136" s="8">
        <f t="shared" si="48"/>
        <v>0</v>
      </c>
      <c r="X136" s="8">
        <f t="shared" si="48"/>
        <v>2479</v>
      </c>
      <c r="Y136" s="8">
        <f t="shared" si="52"/>
        <v>3708.2</v>
      </c>
      <c r="Z136" s="8">
        <f t="shared" si="49"/>
        <v>13746</v>
      </c>
      <c r="AA136" s="8">
        <f t="shared" si="76"/>
        <v>1004.4000000000001</v>
      </c>
      <c r="AB136" s="8">
        <f t="shared" si="76"/>
        <v>0</v>
      </c>
      <c r="AC136" s="8">
        <f t="shared" si="76"/>
        <v>29748</v>
      </c>
      <c r="AD136" s="8">
        <f t="shared" si="50"/>
        <v>44498.400000000001</v>
      </c>
      <c r="AE136" s="8">
        <f t="shared" si="77"/>
        <v>400</v>
      </c>
      <c r="AF136" s="8">
        <f t="shared" si="78"/>
        <v>600</v>
      </c>
      <c r="AG136" s="8"/>
      <c r="AH136" s="8">
        <f t="shared" si="51"/>
        <v>45498.400000000001</v>
      </c>
    </row>
    <row r="137" spans="1:34" x14ac:dyDescent="0.2">
      <c r="A137" s="11">
        <v>10460</v>
      </c>
      <c r="B137" s="7" t="s">
        <v>1000</v>
      </c>
      <c r="C137" s="7" t="s">
        <v>116</v>
      </c>
      <c r="D137" s="9" t="s">
        <v>281</v>
      </c>
      <c r="E137" s="6" t="s">
        <v>398</v>
      </c>
      <c r="F137" s="9" t="s">
        <v>405</v>
      </c>
      <c r="G137" s="9" t="s">
        <v>63</v>
      </c>
      <c r="H137" s="12" t="s">
        <v>1047</v>
      </c>
      <c r="I137" s="9" t="s">
        <v>5</v>
      </c>
      <c r="J137" s="9" t="s">
        <v>697</v>
      </c>
      <c r="K137" s="2" t="s">
        <v>698</v>
      </c>
      <c r="L137" s="9">
        <v>574.92999999999995</v>
      </c>
      <c r="M137" s="8">
        <v>5.63</v>
      </c>
      <c r="N137" s="8">
        <v>83.7</v>
      </c>
      <c r="O137" s="8"/>
      <c r="P137" s="8">
        <v>0</v>
      </c>
      <c r="Q137" s="8">
        <v>2074</v>
      </c>
      <c r="R137" s="8">
        <v>400</v>
      </c>
      <c r="S137" s="8">
        <v>300</v>
      </c>
      <c r="T137" s="8">
        <v>300</v>
      </c>
      <c r="U137" s="8">
        <f t="shared" si="47"/>
        <v>580.55999999999995</v>
      </c>
      <c r="V137" s="8">
        <f t="shared" si="75"/>
        <v>83.7</v>
      </c>
      <c r="W137" s="8">
        <f t="shared" si="48"/>
        <v>0</v>
      </c>
      <c r="X137" s="8">
        <f t="shared" si="48"/>
        <v>2074</v>
      </c>
      <c r="Y137" s="8">
        <f t="shared" si="52"/>
        <v>2738.2599999999998</v>
      </c>
      <c r="Z137" s="8">
        <f t="shared" si="49"/>
        <v>6966.7199999999993</v>
      </c>
      <c r="AA137" s="8">
        <f t="shared" si="76"/>
        <v>1004.4000000000001</v>
      </c>
      <c r="AB137" s="8">
        <f t="shared" si="76"/>
        <v>0</v>
      </c>
      <c r="AC137" s="8">
        <f t="shared" si="76"/>
        <v>24888</v>
      </c>
      <c r="AD137" s="8">
        <f t="shared" si="50"/>
        <v>32859.120000000003</v>
      </c>
      <c r="AE137" s="8">
        <f t="shared" si="77"/>
        <v>400</v>
      </c>
      <c r="AF137" s="8">
        <f t="shared" si="78"/>
        <v>600</v>
      </c>
      <c r="AG137" s="8"/>
      <c r="AH137" s="8">
        <f t="shared" si="51"/>
        <v>33859.120000000003</v>
      </c>
    </row>
    <row r="138" spans="1:34" x14ac:dyDescent="0.2">
      <c r="A138" s="11">
        <v>10460</v>
      </c>
      <c r="B138" s="7" t="s">
        <v>76</v>
      </c>
      <c r="C138" s="7" t="s">
        <v>111</v>
      </c>
      <c r="D138" s="6" t="s">
        <v>282</v>
      </c>
      <c r="E138" s="6" t="s">
        <v>398</v>
      </c>
      <c r="F138" s="6" t="s">
        <v>438</v>
      </c>
      <c r="G138" s="6" t="s">
        <v>11</v>
      </c>
      <c r="H138" s="12" t="s">
        <v>1049</v>
      </c>
      <c r="I138" s="6" t="s">
        <v>10</v>
      </c>
      <c r="J138" s="6" t="s">
        <v>699</v>
      </c>
      <c r="K138" s="2" t="s">
        <v>700</v>
      </c>
      <c r="L138" s="6">
        <v>673.65</v>
      </c>
      <c r="M138" s="8">
        <v>30.07</v>
      </c>
      <c r="N138" s="8">
        <v>83.7</v>
      </c>
      <c r="O138" s="8"/>
      <c r="P138" s="8">
        <v>0</v>
      </c>
      <c r="Q138" s="8">
        <v>2479</v>
      </c>
      <c r="R138" s="8">
        <v>400</v>
      </c>
      <c r="S138" s="8">
        <v>300</v>
      </c>
      <c r="T138" s="8">
        <v>300</v>
      </c>
      <c r="U138" s="8">
        <f t="shared" si="47"/>
        <v>703.72</v>
      </c>
      <c r="V138" s="8">
        <f t="shared" si="75"/>
        <v>83.7</v>
      </c>
      <c r="W138" s="8">
        <f t="shared" si="48"/>
        <v>0</v>
      </c>
      <c r="X138" s="8">
        <f t="shared" si="48"/>
        <v>2479</v>
      </c>
      <c r="Y138" s="8">
        <f t="shared" si="52"/>
        <v>3266.42</v>
      </c>
      <c r="Z138" s="8">
        <f t="shared" si="49"/>
        <v>8444.64</v>
      </c>
      <c r="AA138" s="8">
        <f t="shared" si="76"/>
        <v>1004.4000000000001</v>
      </c>
      <c r="AB138" s="8">
        <f t="shared" si="76"/>
        <v>0</v>
      </c>
      <c r="AC138" s="8">
        <f t="shared" si="76"/>
        <v>29748</v>
      </c>
      <c r="AD138" s="8">
        <f t="shared" si="50"/>
        <v>39197.040000000001</v>
      </c>
      <c r="AE138" s="8">
        <f t="shared" si="77"/>
        <v>400</v>
      </c>
      <c r="AF138" s="8">
        <f t="shared" si="78"/>
        <v>600</v>
      </c>
      <c r="AG138" s="8"/>
      <c r="AH138" s="8">
        <f t="shared" si="51"/>
        <v>40197.040000000001</v>
      </c>
    </row>
    <row r="139" spans="1:34" x14ac:dyDescent="0.2">
      <c r="A139" s="11">
        <v>10460</v>
      </c>
      <c r="B139" s="7" t="s">
        <v>998</v>
      </c>
      <c r="C139" s="7" t="s">
        <v>114</v>
      </c>
      <c r="D139" s="9" t="s">
        <v>283</v>
      </c>
      <c r="E139" s="6" t="s">
        <v>398</v>
      </c>
      <c r="F139" s="9" t="s">
        <v>438</v>
      </c>
      <c r="G139" s="9" t="s">
        <v>11</v>
      </c>
      <c r="H139" s="12" t="s">
        <v>1049</v>
      </c>
      <c r="I139" s="9" t="s">
        <v>10</v>
      </c>
      <c r="J139" s="9" t="s">
        <v>701</v>
      </c>
      <c r="K139" s="2" t="s">
        <v>702</v>
      </c>
      <c r="L139" s="9">
        <v>673.65</v>
      </c>
      <c r="M139" s="8">
        <v>126.19</v>
      </c>
      <c r="N139" s="8">
        <v>83.7</v>
      </c>
      <c r="O139" s="8"/>
      <c r="P139" s="8">
        <v>0</v>
      </c>
      <c r="Q139" s="8">
        <v>2479</v>
      </c>
      <c r="R139" s="8">
        <v>400</v>
      </c>
      <c r="S139" s="8">
        <v>300</v>
      </c>
      <c r="T139" s="8">
        <v>300</v>
      </c>
      <c r="U139" s="8">
        <f t="shared" ref="U139:U204" si="79">+L139+M139</f>
        <v>799.83999999999992</v>
      </c>
      <c r="V139" s="8">
        <f t="shared" si="75"/>
        <v>83.7</v>
      </c>
      <c r="W139" s="8">
        <f t="shared" ref="W139:X204" si="80">+P139</f>
        <v>0</v>
      </c>
      <c r="X139" s="8">
        <f t="shared" si="80"/>
        <v>2479</v>
      </c>
      <c r="Y139" s="8">
        <f t="shared" si="52"/>
        <v>3362.54</v>
      </c>
      <c r="Z139" s="8">
        <f t="shared" ref="Z139:Z204" si="81">+U139*12</f>
        <v>9598.0799999999981</v>
      </c>
      <c r="AA139" s="8">
        <f t="shared" si="76"/>
        <v>1004.4000000000001</v>
      </c>
      <c r="AB139" s="8">
        <f t="shared" si="76"/>
        <v>0</v>
      </c>
      <c r="AC139" s="8">
        <f t="shared" si="76"/>
        <v>29748</v>
      </c>
      <c r="AD139" s="8">
        <f t="shared" ref="AD139:AD204" si="82">+AC139+AB139+AA139+Z139</f>
        <v>40350.479999999996</v>
      </c>
      <c r="AE139" s="8">
        <f t="shared" si="77"/>
        <v>400</v>
      </c>
      <c r="AF139" s="8">
        <f t="shared" si="78"/>
        <v>600</v>
      </c>
      <c r="AG139" s="8"/>
      <c r="AH139" s="8">
        <f t="shared" ref="AH139:AH204" si="83">+AD139+AE139+AF139</f>
        <v>41350.479999999996</v>
      </c>
    </row>
    <row r="140" spans="1:34" x14ac:dyDescent="0.2">
      <c r="A140" s="11">
        <v>10460</v>
      </c>
      <c r="B140" s="7" t="s">
        <v>997</v>
      </c>
      <c r="C140" s="7" t="s">
        <v>112</v>
      </c>
      <c r="D140" s="6" t="s">
        <v>354</v>
      </c>
      <c r="E140" s="6" t="s">
        <v>398</v>
      </c>
      <c r="F140" s="6" t="s">
        <v>438</v>
      </c>
      <c r="G140" s="6" t="s">
        <v>35</v>
      </c>
      <c r="H140" s="12" t="s">
        <v>1049</v>
      </c>
      <c r="I140" s="6" t="s">
        <v>20</v>
      </c>
      <c r="J140" s="6" t="s">
        <v>703</v>
      </c>
      <c r="K140" s="2" t="s">
        <v>704</v>
      </c>
      <c r="L140" s="6">
        <v>698.59</v>
      </c>
      <c r="M140" s="8">
        <v>43.05</v>
      </c>
      <c r="N140" s="8">
        <v>83.7</v>
      </c>
      <c r="O140" s="8"/>
      <c r="P140" s="8">
        <v>0</v>
      </c>
      <c r="Q140" s="8">
        <v>2479</v>
      </c>
      <c r="R140" s="8">
        <v>400</v>
      </c>
      <c r="S140" s="8">
        <v>300</v>
      </c>
      <c r="T140" s="8">
        <v>300</v>
      </c>
      <c r="U140" s="8">
        <f t="shared" si="79"/>
        <v>741.64</v>
      </c>
      <c r="V140" s="8">
        <f t="shared" si="75"/>
        <v>83.7</v>
      </c>
      <c r="W140" s="8">
        <f t="shared" si="80"/>
        <v>0</v>
      </c>
      <c r="X140" s="8">
        <f t="shared" si="80"/>
        <v>2479</v>
      </c>
      <c r="Y140" s="8">
        <f t="shared" ref="Y140:Y204" si="84">+X140+W140+V140+U140</f>
        <v>3304.3399999999997</v>
      </c>
      <c r="Z140" s="8">
        <f t="shared" si="81"/>
        <v>8899.68</v>
      </c>
      <c r="AA140" s="8">
        <f t="shared" si="76"/>
        <v>1004.4000000000001</v>
      </c>
      <c r="AB140" s="8">
        <f t="shared" si="76"/>
        <v>0</v>
      </c>
      <c r="AC140" s="8">
        <f t="shared" si="76"/>
        <v>29748</v>
      </c>
      <c r="AD140" s="8">
        <f t="shared" si="82"/>
        <v>39652.080000000002</v>
      </c>
      <c r="AE140" s="8">
        <f t="shared" si="77"/>
        <v>400</v>
      </c>
      <c r="AF140" s="8">
        <f t="shared" si="78"/>
        <v>600</v>
      </c>
      <c r="AG140" s="8"/>
      <c r="AH140" s="8">
        <f t="shared" si="83"/>
        <v>40652.080000000002</v>
      </c>
    </row>
    <row r="141" spans="1:34" x14ac:dyDescent="0.2">
      <c r="A141" s="11">
        <v>10460</v>
      </c>
      <c r="B141" s="7" t="s">
        <v>88</v>
      </c>
      <c r="C141" s="7" t="s">
        <v>113</v>
      </c>
      <c r="D141" s="9" t="s">
        <v>285</v>
      </c>
      <c r="E141" s="6" t="s">
        <v>398</v>
      </c>
      <c r="F141" s="9" t="s">
        <v>405</v>
      </c>
      <c r="G141" s="9" t="s">
        <v>32</v>
      </c>
      <c r="H141" s="12" t="s">
        <v>1047</v>
      </c>
      <c r="I141" s="9" t="s">
        <v>6</v>
      </c>
      <c r="J141" s="9" t="s">
        <v>705</v>
      </c>
      <c r="K141" s="2" t="s">
        <v>706</v>
      </c>
      <c r="L141" s="9">
        <v>567.16999999999996</v>
      </c>
      <c r="M141" s="8">
        <v>5.67</v>
      </c>
      <c r="N141" s="8">
        <v>83.7</v>
      </c>
      <c r="O141" s="8"/>
      <c r="P141" s="8">
        <v>0</v>
      </c>
      <c r="Q141" s="8">
        <v>2074</v>
      </c>
      <c r="R141" s="8">
        <v>400</v>
      </c>
      <c r="S141" s="8">
        <v>300</v>
      </c>
      <c r="T141" s="8">
        <v>300</v>
      </c>
      <c r="U141" s="8">
        <f t="shared" si="79"/>
        <v>572.83999999999992</v>
      </c>
      <c r="V141" s="8">
        <f t="shared" si="75"/>
        <v>83.7</v>
      </c>
      <c r="W141" s="8">
        <f t="shared" si="80"/>
        <v>0</v>
      </c>
      <c r="X141" s="8">
        <f t="shared" si="80"/>
        <v>2074</v>
      </c>
      <c r="Y141" s="8">
        <f t="shared" si="84"/>
        <v>2730.54</v>
      </c>
      <c r="Z141" s="8">
        <f t="shared" si="81"/>
        <v>6874.079999999999</v>
      </c>
      <c r="AA141" s="8">
        <f t="shared" si="76"/>
        <v>1004.4000000000001</v>
      </c>
      <c r="AB141" s="8">
        <f t="shared" si="76"/>
        <v>0</v>
      </c>
      <c r="AC141" s="8">
        <f t="shared" si="76"/>
        <v>24888</v>
      </c>
      <c r="AD141" s="8">
        <f t="shared" si="82"/>
        <v>32766.48</v>
      </c>
      <c r="AE141" s="8">
        <f t="shared" si="77"/>
        <v>400</v>
      </c>
      <c r="AF141" s="8">
        <f t="shared" si="78"/>
        <v>600</v>
      </c>
      <c r="AG141" s="8"/>
      <c r="AH141" s="8">
        <f t="shared" si="83"/>
        <v>33766.479999999996</v>
      </c>
    </row>
    <row r="142" spans="1:34" x14ac:dyDescent="0.2">
      <c r="A142" s="11">
        <v>10460</v>
      </c>
      <c r="B142" s="7" t="s">
        <v>996</v>
      </c>
      <c r="C142" s="7" t="s">
        <v>109</v>
      </c>
      <c r="D142" s="6" t="s">
        <v>286</v>
      </c>
      <c r="E142" s="6" t="s">
        <v>398</v>
      </c>
      <c r="F142" s="6" t="s">
        <v>399</v>
      </c>
      <c r="G142" s="2" t="s">
        <v>51</v>
      </c>
      <c r="H142" s="12" t="s">
        <v>1046</v>
      </c>
      <c r="I142" s="6" t="s">
        <v>18</v>
      </c>
      <c r="J142" s="6" t="s">
        <v>707</v>
      </c>
      <c r="K142" s="2" t="s">
        <v>1045</v>
      </c>
      <c r="L142" s="6">
        <v>796.39</v>
      </c>
      <c r="M142" s="8">
        <v>305.25</v>
      </c>
      <c r="N142" s="8">
        <v>83.7</v>
      </c>
      <c r="O142" s="8"/>
      <c r="P142" s="8">
        <v>0</v>
      </c>
      <c r="Q142" s="8">
        <v>4228</v>
      </c>
      <c r="R142" s="8">
        <v>400</v>
      </c>
      <c r="S142" s="8">
        <v>300</v>
      </c>
      <c r="T142" s="8">
        <v>300</v>
      </c>
      <c r="U142" s="8">
        <f t="shared" si="79"/>
        <v>1101.6399999999999</v>
      </c>
      <c r="V142" s="8">
        <f t="shared" si="75"/>
        <v>83.7</v>
      </c>
      <c r="W142" s="8">
        <f t="shared" si="80"/>
        <v>0</v>
      </c>
      <c r="X142" s="8">
        <f t="shared" si="80"/>
        <v>4228</v>
      </c>
      <c r="Y142" s="8">
        <f t="shared" si="84"/>
        <v>5413.34</v>
      </c>
      <c r="Z142" s="8">
        <f t="shared" si="81"/>
        <v>13219.679999999998</v>
      </c>
      <c r="AA142" s="8">
        <f t="shared" si="76"/>
        <v>1004.4000000000001</v>
      </c>
      <c r="AB142" s="8">
        <f t="shared" si="76"/>
        <v>0</v>
      </c>
      <c r="AC142" s="8">
        <f t="shared" si="76"/>
        <v>50736</v>
      </c>
      <c r="AD142" s="8">
        <f t="shared" si="82"/>
        <v>64960.08</v>
      </c>
      <c r="AE142" s="8">
        <f t="shared" si="77"/>
        <v>400</v>
      </c>
      <c r="AF142" s="8">
        <f t="shared" si="78"/>
        <v>600</v>
      </c>
      <c r="AG142" s="8"/>
      <c r="AH142" s="8">
        <f t="shared" si="83"/>
        <v>65960.08</v>
      </c>
    </row>
    <row r="143" spans="1:34" s="35" customFormat="1" x14ac:dyDescent="0.2">
      <c r="A143" s="31" t="s">
        <v>708</v>
      </c>
      <c r="B143" s="32"/>
      <c r="C143" s="38"/>
      <c r="D143" s="31"/>
      <c r="E143" s="31"/>
      <c r="F143" s="31"/>
      <c r="G143" s="31"/>
      <c r="H143" s="33"/>
      <c r="I143" s="31"/>
      <c r="J143" s="31"/>
      <c r="K143" s="34"/>
      <c r="L143" s="34">
        <f>+L144+L145+L146</f>
        <v>1922.9499999999998</v>
      </c>
      <c r="M143" s="34">
        <f t="shared" ref="M143:AH143" si="85">+M144+M145+M146</f>
        <v>42.34</v>
      </c>
      <c r="N143" s="34">
        <f t="shared" si="85"/>
        <v>251.10000000000002</v>
      </c>
      <c r="O143" s="34">
        <f t="shared" si="85"/>
        <v>0</v>
      </c>
      <c r="P143" s="34">
        <f>+P144+P145+P146</f>
        <v>0</v>
      </c>
      <c r="Q143" s="34">
        <f>+Q144+Q145+Q146</f>
        <v>5560</v>
      </c>
      <c r="R143" s="34">
        <f t="shared" si="85"/>
        <v>1200</v>
      </c>
      <c r="S143" s="34">
        <f t="shared" si="85"/>
        <v>900</v>
      </c>
      <c r="T143" s="34">
        <f t="shared" si="85"/>
        <v>900</v>
      </c>
      <c r="U143" s="34">
        <f t="shared" si="85"/>
        <v>1965.29</v>
      </c>
      <c r="V143" s="34">
        <f t="shared" si="85"/>
        <v>251.10000000000002</v>
      </c>
      <c r="W143" s="34">
        <f>+W144+W145+W146</f>
        <v>0</v>
      </c>
      <c r="X143" s="34">
        <f>+X144+X145+X146</f>
        <v>5560</v>
      </c>
      <c r="Y143" s="34">
        <f t="shared" si="85"/>
        <v>7776.3899999999994</v>
      </c>
      <c r="Z143" s="34">
        <f t="shared" si="85"/>
        <v>23583.48</v>
      </c>
      <c r="AA143" s="34">
        <f t="shared" si="85"/>
        <v>3013.2000000000003</v>
      </c>
      <c r="AB143" s="34">
        <f t="shared" si="85"/>
        <v>0</v>
      </c>
      <c r="AC143" s="34">
        <f t="shared" si="85"/>
        <v>66720</v>
      </c>
      <c r="AD143" s="34">
        <f t="shared" si="85"/>
        <v>93316.680000000008</v>
      </c>
      <c r="AE143" s="34">
        <f t="shared" si="85"/>
        <v>1200</v>
      </c>
      <c r="AF143" s="34">
        <f t="shared" si="85"/>
        <v>1800</v>
      </c>
      <c r="AG143" s="34">
        <f t="shared" si="85"/>
        <v>0</v>
      </c>
      <c r="AH143" s="34">
        <f t="shared" si="85"/>
        <v>96316.680000000008</v>
      </c>
    </row>
    <row r="144" spans="1:34" x14ac:dyDescent="0.2">
      <c r="A144" s="9"/>
      <c r="B144" s="7" t="s">
        <v>85</v>
      </c>
      <c r="C144" s="7" t="s">
        <v>120</v>
      </c>
      <c r="D144" s="6" t="s">
        <v>340</v>
      </c>
      <c r="E144" s="6" t="s">
        <v>398</v>
      </c>
      <c r="F144" s="6" t="s">
        <v>405</v>
      </c>
      <c r="G144" s="6" t="s">
        <v>24</v>
      </c>
      <c r="H144" s="12" t="s">
        <v>1047</v>
      </c>
      <c r="I144" s="6" t="s">
        <v>6</v>
      </c>
      <c r="J144" s="6" t="s">
        <v>709</v>
      </c>
      <c r="K144" s="8" t="s">
        <v>710</v>
      </c>
      <c r="L144" s="10">
        <v>567.16999999999996</v>
      </c>
      <c r="M144" s="10">
        <v>20.62</v>
      </c>
      <c r="N144" s="10">
        <v>83.7</v>
      </c>
      <c r="O144" s="10"/>
      <c r="P144" s="10">
        <v>0</v>
      </c>
      <c r="Q144" s="10">
        <v>1400</v>
      </c>
      <c r="R144" s="10">
        <v>400</v>
      </c>
      <c r="S144" s="10">
        <v>300</v>
      </c>
      <c r="T144" s="10">
        <v>300</v>
      </c>
      <c r="U144" s="8">
        <f t="shared" si="79"/>
        <v>587.79</v>
      </c>
      <c r="V144" s="8">
        <f t="shared" ref="V144:V146" si="86">SUM(N144)</f>
        <v>83.7</v>
      </c>
      <c r="W144" s="8">
        <f t="shared" si="80"/>
        <v>0</v>
      </c>
      <c r="X144" s="8">
        <f t="shared" si="80"/>
        <v>1400</v>
      </c>
      <c r="Y144" s="8">
        <f t="shared" si="84"/>
        <v>2071.4899999999998</v>
      </c>
      <c r="Z144" s="8">
        <f t="shared" si="81"/>
        <v>7053.48</v>
      </c>
      <c r="AA144" s="8">
        <f t="shared" ref="AA144:AA146" si="87">+V144*12</f>
        <v>1004.4000000000001</v>
      </c>
      <c r="AB144" s="8">
        <f t="shared" si="76"/>
        <v>0</v>
      </c>
      <c r="AC144" s="8">
        <f t="shared" si="76"/>
        <v>16800</v>
      </c>
      <c r="AD144" s="8">
        <f t="shared" si="82"/>
        <v>24857.88</v>
      </c>
      <c r="AE144" s="8">
        <f t="shared" ref="AE144:AE146" si="88">SUM(R144)</f>
        <v>400</v>
      </c>
      <c r="AF144" s="8">
        <f t="shared" ref="AF144:AF146" si="89">SUM(S144:T144)</f>
        <v>600</v>
      </c>
      <c r="AG144" s="8"/>
      <c r="AH144" s="8">
        <f t="shared" si="83"/>
        <v>25857.88</v>
      </c>
    </row>
    <row r="145" spans="1:34" x14ac:dyDescent="0.2">
      <c r="A145" s="6"/>
      <c r="B145" s="7" t="s">
        <v>1001</v>
      </c>
      <c r="C145" s="7" t="s">
        <v>119</v>
      </c>
      <c r="D145" s="6" t="s">
        <v>341</v>
      </c>
      <c r="E145" s="6" t="s">
        <v>398</v>
      </c>
      <c r="F145" s="6" t="s">
        <v>405</v>
      </c>
      <c r="G145" s="6" t="s">
        <v>32</v>
      </c>
      <c r="H145" s="12" t="s">
        <v>1047</v>
      </c>
      <c r="I145" s="6" t="s">
        <v>13</v>
      </c>
      <c r="J145" s="6" t="s">
        <v>711</v>
      </c>
      <c r="K145" s="8" t="s">
        <v>712</v>
      </c>
      <c r="L145" s="8">
        <v>559.39</v>
      </c>
      <c r="M145" s="8">
        <v>21.72</v>
      </c>
      <c r="N145" s="8">
        <v>83.7</v>
      </c>
      <c r="O145" s="8"/>
      <c r="P145" s="8">
        <v>0</v>
      </c>
      <c r="Q145" s="8">
        <v>1400</v>
      </c>
      <c r="R145" s="8">
        <v>400</v>
      </c>
      <c r="S145" s="8">
        <v>300</v>
      </c>
      <c r="T145" s="8">
        <v>300</v>
      </c>
      <c r="U145" s="8">
        <f t="shared" si="79"/>
        <v>581.11</v>
      </c>
      <c r="V145" s="8">
        <f t="shared" si="86"/>
        <v>83.7</v>
      </c>
      <c r="W145" s="8">
        <f t="shared" si="80"/>
        <v>0</v>
      </c>
      <c r="X145" s="8">
        <f t="shared" si="80"/>
        <v>1400</v>
      </c>
      <c r="Y145" s="8">
        <f t="shared" si="84"/>
        <v>2064.81</v>
      </c>
      <c r="Z145" s="8">
        <f t="shared" si="81"/>
        <v>6973.32</v>
      </c>
      <c r="AA145" s="8">
        <f t="shared" si="87"/>
        <v>1004.4000000000001</v>
      </c>
      <c r="AB145" s="8">
        <f t="shared" si="76"/>
        <v>0</v>
      </c>
      <c r="AC145" s="8">
        <f t="shared" si="76"/>
        <v>16800</v>
      </c>
      <c r="AD145" s="8">
        <f t="shared" si="82"/>
        <v>24777.72</v>
      </c>
      <c r="AE145" s="8">
        <f t="shared" si="88"/>
        <v>400</v>
      </c>
      <c r="AF145" s="8">
        <f t="shared" si="89"/>
        <v>600</v>
      </c>
      <c r="AG145" s="8"/>
      <c r="AH145" s="8">
        <f t="shared" si="83"/>
        <v>25777.72</v>
      </c>
    </row>
    <row r="146" spans="1:34" x14ac:dyDescent="0.2">
      <c r="A146" s="9"/>
      <c r="B146" s="7" t="s">
        <v>77</v>
      </c>
      <c r="C146" s="7" t="s">
        <v>117</v>
      </c>
      <c r="D146" s="6" t="s">
        <v>342</v>
      </c>
      <c r="E146" s="6" t="s">
        <v>398</v>
      </c>
      <c r="F146" s="6" t="s">
        <v>399</v>
      </c>
      <c r="G146" s="6" t="s">
        <v>51</v>
      </c>
      <c r="H146" s="12" t="s">
        <v>1046</v>
      </c>
      <c r="I146" s="6" t="s">
        <v>18</v>
      </c>
      <c r="J146" s="6" t="s">
        <v>713</v>
      </c>
      <c r="K146" s="8" t="s">
        <v>714</v>
      </c>
      <c r="L146" s="10">
        <v>796.39</v>
      </c>
      <c r="M146" s="10">
        <v>0</v>
      </c>
      <c r="N146" s="10">
        <v>83.7</v>
      </c>
      <c r="O146" s="10"/>
      <c r="P146" s="10">
        <v>0</v>
      </c>
      <c r="Q146" s="10">
        <v>2760</v>
      </c>
      <c r="R146" s="10">
        <v>400</v>
      </c>
      <c r="S146" s="10">
        <v>300</v>
      </c>
      <c r="T146" s="10">
        <v>300</v>
      </c>
      <c r="U146" s="8">
        <f t="shared" si="79"/>
        <v>796.39</v>
      </c>
      <c r="V146" s="8">
        <f t="shared" si="86"/>
        <v>83.7</v>
      </c>
      <c r="W146" s="8">
        <f t="shared" si="80"/>
        <v>0</v>
      </c>
      <c r="X146" s="8">
        <f t="shared" si="80"/>
        <v>2760</v>
      </c>
      <c r="Y146" s="8">
        <f t="shared" si="84"/>
        <v>3640.0899999999997</v>
      </c>
      <c r="Z146" s="8">
        <f t="shared" si="81"/>
        <v>9556.68</v>
      </c>
      <c r="AA146" s="8">
        <f t="shared" si="87"/>
        <v>1004.4000000000001</v>
      </c>
      <c r="AB146" s="8">
        <f t="shared" si="76"/>
        <v>0</v>
      </c>
      <c r="AC146" s="8">
        <f t="shared" si="76"/>
        <v>33120</v>
      </c>
      <c r="AD146" s="8">
        <f t="shared" si="82"/>
        <v>43681.08</v>
      </c>
      <c r="AE146" s="8">
        <f t="shared" si="88"/>
        <v>400</v>
      </c>
      <c r="AF146" s="8">
        <f t="shared" si="89"/>
        <v>600</v>
      </c>
      <c r="AG146" s="8"/>
      <c r="AH146" s="8">
        <f t="shared" si="83"/>
        <v>44681.08</v>
      </c>
    </row>
    <row r="147" spans="1:34" s="35" customFormat="1" x14ac:dyDescent="0.2">
      <c r="A147" s="31" t="s">
        <v>722</v>
      </c>
      <c r="B147" s="32"/>
      <c r="C147" s="38"/>
      <c r="D147" s="31"/>
      <c r="E147" s="31"/>
      <c r="F147" s="31"/>
      <c r="G147" s="31"/>
      <c r="H147" s="33"/>
      <c r="I147" s="31"/>
      <c r="J147" s="31"/>
      <c r="K147" s="34"/>
      <c r="L147" s="34">
        <f>+L148+L149+L150+L151</f>
        <v>2574.9299999999998</v>
      </c>
      <c r="M147" s="34">
        <f t="shared" ref="M147:AH147" si="90">+M148+M149+M150+M151</f>
        <v>0</v>
      </c>
      <c r="N147" s="34">
        <f t="shared" si="90"/>
        <v>334.8</v>
      </c>
      <c r="O147" s="34">
        <f t="shared" si="90"/>
        <v>0</v>
      </c>
      <c r="P147" s="34">
        <f>+P148+P149+P150+P151</f>
        <v>0</v>
      </c>
      <c r="Q147" s="34">
        <f>+Q148+Q149+Q150+Q151</f>
        <v>6630</v>
      </c>
      <c r="R147" s="34">
        <f t="shared" si="90"/>
        <v>1600</v>
      </c>
      <c r="S147" s="34">
        <f t="shared" si="90"/>
        <v>1200</v>
      </c>
      <c r="T147" s="34">
        <f t="shared" si="90"/>
        <v>1200</v>
      </c>
      <c r="U147" s="34">
        <f t="shared" si="90"/>
        <v>2574.9299999999998</v>
      </c>
      <c r="V147" s="34">
        <f t="shared" si="90"/>
        <v>334.8</v>
      </c>
      <c r="W147" s="34">
        <f>+W148+W149+W150+W151</f>
        <v>0</v>
      </c>
      <c r="X147" s="34">
        <f>+X148+X149+X150+X151</f>
        <v>6630</v>
      </c>
      <c r="Y147" s="34">
        <f t="shared" si="90"/>
        <v>9539.73</v>
      </c>
      <c r="Z147" s="34">
        <f t="shared" si="90"/>
        <v>30899.16</v>
      </c>
      <c r="AA147" s="34">
        <f t="shared" si="90"/>
        <v>4017.6000000000004</v>
      </c>
      <c r="AB147" s="34">
        <f t="shared" si="90"/>
        <v>0</v>
      </c>
      <c r="AC147" s="34">
        <f t="shared" si="90"/>
        <v>79560</v>
      </c>
      <c r="AD147" s="34">
        <f t="shared" si="90"/>
        <v>114476.76000000001</v>
      </c>
      <c r="AE147" s="34">
        <f t="shared" si="90"/>
        <v>1600</v>
      </c>
      <c r="AF147" s="34">
        <f t="shared" si="90"/>
        <v>2400</v>
      </c>
      <c r="AG147" s="34">
        <f t="shared" si="90"/>
        <v>0</v>
      </c>
      <c r="AH147" s="34">
        <f t="shared" si="90"/>
        <v>118476.76000000001</v>
      </c>
    </row>
    <row r="148" spans="1:34" x14ac:dyDescent="0.2">
      <c r="A148" s="6"/>
      <c r="B148" s="7" t="s">
        <v>1005</v>
      </c>
      <c r="C148" s="7" t="s">
        <v>125</v>
      </c>
      <c r="D148" s="6" t="s">
        <v>312</v>
      </c>
      <c r="E148" s="6" t="s">
        <v>398</v>
      </c>
      <c r="F148" s="6" t="s">
        <v>438</v>
      </c>
      <c r="G148" s="6" t="s">
        <v>52</v>
      </c>
      <c r="H148" s="12" t="s">
        <v>1049</v>
      </c>
      <c r="I148" s="6" t="s">
        <v>20</v>
      </c>
      <c r="J148" s="6" t="s">
        <v>723</v>
      </c>
      <c r="K148" s="8" t="s">
        <v>724</v>
      </c>
      <c r="L148" s="8">
        <v>698.59</v>
      </c>
      <c r="M148" s="8">
        <v>0</v>
      </c>
      <c r="N148" s="8">
        <v>83.7</v>
      </c>
      <c r="O148" s="8"/>
      <c r="P148" s="8">
        <v>0</v>
      </c>
      <c r="Q148" s="8">
        <v>1580</v>
      </c>
      <c r="R148" s="8">
        <v>400</v>
      </c>
      <c r="S148" s="8">
        <v>300</v>
      </c>
      <c r="T148" s="8">
        <v>300</v>
      </c>
      <c r="U148" s="8">
        <f t="shared" si="79"/>
        <v>698.59</v>
      </c>
      <c r="V148" s="8">
        <f>SUM(N148)</f>
        <v>83.7</v>
      </c>
      <c r="W148" s="8">
        <f t="shared" si="80"/>
        <v>0</v>
      </c>
      <c r="X148" s="8">
        <f t="shared" si="80"/>
        <v>1580</v>
      </c>
      <c r="Y148" s="8">
        <f t="shared" si="84"/>
        <v>2362.29</v>
      </c>
      <c r="Z148" s="8">
        <f t="shared" si="81"/>
        <v>8383.08</v>
      </c>
      <c r="AA148" s="8">
        <f t="shared" ref="AA148:AC165" si="91">+V148*12</f>
        <v>1004.4000000000001</v>
      </c>
      <c r="AB148" s="8">
        <f t="shared" si="76"/>
        <v>0</v>
      </c>
      <c r="AC148" s="8">
        <f t="shared" si="76"/>
        <v>18960</v>
      </c>
      <c r="AD148" s="8">
        <f t="shared" si="82"/>
        <v>28347.480000000003</v>
      </c>
      <c r="AE148" s="8">
        <f>SUM(R148)</f>
        <v>400</v>
      </c>
      <c r="AF148" s="8">
        <f>SUM(S148:T148)</f>
        <v>600</v>
      </c>
      <c r="AG148" s="8"/>
      <c r="AH148" s="8">
        <f t="shared" si="83"/>
        <v>29347.480000000003</v>
      </c>
    </row>
    <row r="149" spans="1:34" x14ac:dyDescent="0.2">
      <c r="A149" s="9"/>
      <c r="B149" s="7" t="s">
        <v>83</v>
      </c>
      <c r="C149" s="7" t="s">
        <v>124</v>
      </c>
      <c r="D149" s="6" t="s">
        <v>725</v>
      </c>
      <c r="E149" s="6" t="s">
        <v>398</v>
      </c>
      <c r="F149" s="6" t="s">
        <v>399</v>
      </c>
      <c r="G149" s="6" t="s">
        <v>726</v>
      </c>
      <c r="H149" s="12" t="s">
        <v>1051</v>
      </c>
      <c r="I149" s="6" t="s">
        <v>16</v>
      </c>
      <c r="J149" s="6"/>
      <c r="K149" s="8"/>
      <c r="L149" s="10">
        <v>757.49</v>
      </c>
      <c r="M149" s="10">
        <v>0</v>
      </c>
      <c r="N149" s="10">
        <v>83.7</v>
      </c>
      <c r="O149" s="10"/>
      <c r="P149" s="10">
        <v>0</v>
      </c>
      <c r="Q149" s="10">
        <v>2250</v>
      </c>
      <c r="R149" s="10">
        <v>400</v>
      </c>
      <c r="S149" s="10">
        <v>300</v>
      </c>
      <c r="T149" s="10">
        <v>300</v>
      </c>
      <c r="U149" s="8">
        <f t="shared" si="79"/>
        <v>757.49</v>
      </c>
      <c r="V149" s="8">
        <f>SUM(N149)</f>
        <v>83.7</v>
      </c>
      <c r="W149" s="8">
        <f t="shared" si="80"/>
        <v>0</v>
      </c>
      <c r="X149" s="8">
        <f t="shared" si="80"/>
        <v>2250</v>
      </c>
      <c r="Y149" s="8">
        <f t="shared" si="84"/>
        <v>3091.1899999999996</v>
      </c>
      <c r="Z149" s="8">
        <f t="shared" si="81"/>
        <v>9089.880000000001</v>
      </c>
      <c r="AA149" s="8">
        <f t="shared" si="91"/>
        <v>1004.4000000000001</v>
      </c>
      <c r="AB149" s="8">
        <f t="shared" si="76"/>
        <v>0</v>
      </c>
      <c r="AC149" s="8">
        <f t="shared" si="76"/>
        <v>27000</v>
      </c>
      <c r="AD149" s="8">
        <f t="shared" si="82"/>
        <v>37094.28</v>
      </c>
      <c r="AE149" s="8">
        <f>SUM(R149)</f>
        <v>400</v>
      </c>
      <c r="AF149" s="8">
        <f>SUM(S149:T149)</f>
        <v>600</v>
      </c>
      <c r="AG149" s="8"/>
      <c r="AH149" s="8">
        <f t="shared" si="83"/>
        <v>38094.28</v>
      </c>
    </row>
    <row r="150" spans="1:34" x14ac:dyDescent="0.2">
      <c r="A150" s="6"/>
      <c r="B150" s="7" t="s">
        <v>84</v>
      </c>
      <c r="C150" s="7" t="s">
        <v>126</v>
      </c>
      <c r="D150" s="6" t="s">
        <v>313</v>
      </c>
      <c r="E150" s="6" t="s">
        <v>398</v>
      </c>
      <c r="F150" s="6" t="s">
        <v>405</v>
      </c>
      <c r="G150" s="6" t="s">
        <v>43</v>
      </c>
      <c r="H150" s="12" t="s">
        <v>1047</v>
      </c>
      <c r="I150" s="6" t="s">
        <v>6</v>
      </c>
      <c r="J150" s="6" t="s">
        <v>727</v>
      </c>
      <c r="K150" s="8" t="s">
        <v>728</v>
      </c>
      <c r="L150" s="8">
        <v>567.16999999999996</v>
      </c>
      <c r="M150" s="8">
        <v>0</v>
      </c>
      <c r="N150" s="8">
        <v>83.7</v>
      </c>
      <c r="O150" s="8"/>
      <c r="P150" s="8">
        <v>0</v>
      </c>
      <c r="Q150" s="8">
        <v>1400</v>
      </c>
      <c r="R150" s="8">
        <v>400</v>
      </c>
      <c r="S150" s="8">
        <v>300</v>
      </c>
      <c r="T150" s="8">
        <v>300</v>
      </c>
      <c r="U150" s="8">
        <f t="shared" si="79"/>
        <v>567.16999999999996</v>
      </c>
      <c r="V150" s="8">
        <f>SUM(N150)</f>
        <v>83.7</v>
      </c>
      <c r="W150" s="8">
        <f t="shared" si="80"/>
        <v>0</v>
      </c>
      <c r="X150" s="8">
        <f t="shared" si="80"/>
        <v>1400</v>
      </c>
      <c r="Y150" s="8">
        <f t="shared" si="84"/>
        <v>2050.87</v>
      </c>
      <c r="Z150" s="8">
        <f t="shared" si="81"/>
        <v>6806.0399999999991</v>
      </c>
      <c r="AA150" s="8">
        <f t="shared" si="91"/>
        <v>1004.4000000000001</v>
      </c>
      <c r="AB150" s="8">
        <f t="shared" si="76"/>
        <v>0</v>
      </c>
      <c r="AC150" s="8">
        <f t="shared" si="76"/>
        <v>16800</v>
      </c>
      <c r="AD150" s="8">
        <f t="shared" si="82"/>
        <v>24610.440000000002</v>
      </c>
      <c r="AE150" s="8">
        <f>SUM(R150)</f>
        <v>400</v>
      </c>
      <c r="AF150" s="8">
        <f>SUM(S150:T150)</f>
        <v>600</v>
      </c>
      <c r="AG150" s="8"/>
      <c r="AH150" s="8">
        <f t="shared" si="83"/>
        <v>25610.440000000002</v>
      </c>
    </row>
    <row r="151" spans="1:34" x14ac:dyDescent="0.2">
      <c r="A151" s="9"/>
      <c r="B151" s="7" t="s">
        <v>79</v>
      </c>
      <c r="C151" s="7" t="s">
        <v>127</v>
      </c>
      <c r="D151" s="6" t="s">
        <v>314</v>
      </c>
      <c r="E151" s="6" t="s">
        <v>398</v>
      </c>
      <c r="F151" s="6" t="s">
        <v>486</v>
      </c>
      <c r="G151" s="6" t="s">
        <v>487</v>
      </c>
      <c r="H151" s="12" t="s">
        <v>1047</v>
      </c>
      <c r="I151" s="6" t="s">
        <v>26</v>
      </c>
      <c r="J151" s="6" t="s">
        <v>729</v>
      </c>
      <c r="K151" s="8" t="s">
        <v>730</v>
      </c>
      <c r="L151" s="10">
        <v>551.67999999999995</v>
      </c>
      <c r="M151" s="10">
        <v>0</v>
      </c>
      <c r="N151" s="10">
        <v>83.7</v>
      </c>
      <c r="O151" s="10"/>
      <c r="P151" s="10">
        <v>0</v>
      </c>
      <c r="Q151" s="10">
        <v>1400</v>
      </c>
      <c r="R151" s="10">
        <v>400</v>
      </c>
      <c r="S151" s="10">
        <v>300</v>
      </c>
      <c r="T151" s="10">
        <v>300</v>
      </c>
      <c r="U151" s="8">
        <f t="shared" si="79"/>
        <v>551.67999999999995</v>
      </c>
      <c r="V151" s="8">
        <f>SUM(N151)</f>
        <v>83.7</v>
      </c>
      <c r="W151" s="8">
        <f t="shared" si="80"/>
        <v>0</v>
      </c>
      <c r="X151" s="8">
        <f t="shared" si="80"/>
        <v>1400</v>
      </c>
      <c r="Y151" s="8">
        <f t="shared" si="84"/>
        <v>2035.38</v>
      </c>
      <c r="Z151" s="8">
        <f t="shared" si="81"/>
        <v>6620.16</v>
      </c>
      <c r="AA151" s="8">
        <f t="shared" si="91"/>
        <v>1004.4000000000001</v>
      </c>
      <c r="AB151" s="8">
        <f t="shared" si="91"/>
        <v>0</v>
      </c>
      <c r="AC151" s="8">
        <f t="shared" si="91"/>
        <v>16800</v>
      </c>
      <c r="AD151" s="8">
        <f t="shared" si="82"/>
        <v>24424.560000000001</v>
      </c>
      <c r="AE151" s="8">
        <f>SUM(R151)</f>
        <v>400</v>
      </c>
      <c r="AF151" s="8">
        <f>SUM(S151:T151)</f>
        <v>600</v>
      </c>
      <c r="AG151" s="8"/>
      <c r="AH151" s="8">
        <f t="shared" si="83"/>
        <v>25424.560000000001</v>
      </c>
    </row>
    <row r="152" spans="1:34" s="35" customFormat="1" x14ac:dyDescent="0.2">
      <c r="A152" s="31" t="s">
        <v>731</v>
      </c>
      <c r="B152" s="32"/>
      <c r="C152" s="32"/>
      <c r="D152" s="31"/>
      <c r="E152" s="31"/>
      <c r="F152" s="31"/>
      <c r="G152" s="31"/>
      <c r="H152" s="33"/>
      <c r="I152" s="31"/>
      <c r="J152" s="31"/>
      <c r="K152" s="34"/>
      <c r="L152" s="34">
        <f t="shared" ref="L152:AH152" si="92">+L153+L154+L155+L156+L157+L158+L159+L160+L161+L162+L163</f>
        <v>6436.9800000000005</v>
      </c>
      <c r="M152" s="34">
        <f t="shared" si="92"/>
        <v>633</v>
      </c>
      <c r="N152" s="34">
        <f t="shared" si="92"/>
        <v>920.70000000000016</v>
      </c>
      <c r="O152" s="34">
        <f t="shared" si="92"/>
        <v>0</v>
      </c>
      <c r="P152" s="34">
        <f t="shared" si="92"/>
        <v>0</v>
      </c>
      <c r="Q152" s="34">
        <f t="shared" si="92"/>
        <v>16020</v>
      </c>
      <c r="R152" s="34">
        <f t="shared" si="92"/>
        <v>4400</v>
      </c>
      <c r="S152" s="34">
        <f t="shared" si="92"/>
        <v>3300</v>
      </c>
      <c r="T152" s="34">
        <f t="shared" si="92"/>
        <v>3300</v>
      </c>
      <c r="U152" s="34">
        <f t="shared" si="92"/>
        <v>7069.98</v>
      </c>
      <c r="V152" s="34">
        <f t="shared" si="92"/>
        <v>920.70000000000016</v>
      </c>
      <c r="W152" s="34">
        <f t="shared" si="92"/>
        <v>0</v>
      </c>
      <c r="X152" s="34">
        <f t="shared" si="92"/>
        <v>16020</v>
      </c>
      <c r="Y152" s="34">
        <f t="shared" si="92"/>
        <v>24010.680000000004</v>
      </c>
      <c r="Z152" s="34">
        <f t="shared" si="92"/>
        <v>84839.760000000009</v>
      </c>
      <c r="AA152" s="34">
        <f t="shared" si="92"/>
        <v>11048.399999999998</v>
      </c>
      <c r="AB152" s="34">
        <f t="shared" si="92"/>
        <v>0</v>
      </c>
      <c r="AC152" s="34">
        <f t="shared" si="92"/>
        <v>192240</v>
      </c>
      <c r="AD152" s="34">
        <f t="shared" si="92"/>
        <v>288128.16000000003</v>
      </c>
      <c r="AE152" s="34">
        <f t="shared" si="92"/>
        <v>4400</v>
      </c>
      <c r="AF152" s="34">
        <f t="shared" si="92"/>
        <v>6600</v>
      </c>
      <c r="AG152" s="34">
        <f t="shared" si="92"/>
        <v>0</v>
      </c>
      <c r="AH152" s="34">
        <f t="shared" si="92"/>
        <v>299128.16000000003</v>
      </c>
    </row>
    <row r="153" spans="1:34" x14ac:dyDescent="0.2">
      <c r="A153" s="6"/>
      <c r="B153" s="7" t="s">
        <v>87</v>
      </c>
      <c r="C153" s="7" t="s">
        <v>133</v>
      </c>
      <c r="D153" s="6" t="s">
        <v>301</v>
      </c>
      <c r="E153" s="6" t="s">
        <v>398</v>
      </c>
      <c r="F153" s="6" t="s">
        <v>405</v>
      </c>
      <c r="G153" s="6" t="s">
        <v>732</v>
      </c>
      <c r="H153" s="12" t="s">
        <v>1047</v>
      </c>
      <c r="I153" s="6" t="s">
        <v>13</v>
      </c>
      <c r="J153" s="6" t="s">
        <v>733</v>
      </c>
      <c r="K153" s="8" t="s">
        <v>734</v>
      </c>
      <c r="L153" s="8">
        <v>559.39</v>
      </c>
      <c r="M153" s="8">
        <v>20.77</v>
      </c>
      <c r="N153" s="8">
        <v>83.7</v>
      </c>
      <c r="O153" s="8"/>
      <c r="P153" s="8">
        <v>0</v>
      </c>
      <c r="Q153" s="8">
        <v>1400</v>
      </c>
      <c r="R153" s="8">
        <v>400</v>
      </c>
      <c r="S153" s="8">
        <v>300</v>
      </c>
      <c r="T153" s="8">
        <v>300</v>
      </c>
      <c r="U153" s="8">
        <f t="shared" si="79"/>
        <v>580.16</v>
      </c>
      <c r="V153" s="8">
        <f t="shared" ref="V153:V163" si="93">SUM(N153)</f>
        <v>83.7</v>
      </c>
      <c r="W153" s="8">
        <f t="shared" si="80"/>
        <v>0</v>
      </c>
      <c r="X153" s="8">
        <f t="shared" si="80"/>
        <v>1400</v>
      </c>
      <c r="Y153" s="8">
        <f t="shared" si="84"/>
        <v>2063.86</v>
      </c>
      <c r="Z153" s="8">
        <f t="shared" si="81"/>
        <v>6961.92</v>
      </c>
      <c r="AA153" s="8">
        <f t="shared" ref="AA153:AA163" si="94">+V153*12</f>
        <v>1004.4000000000001</v>
      </c>
      <c r="AB153" s="8">
        <f t="shared" si="91"/>
        <v>0</v>
      </c>
      <c r="AC153" s="8">
        <f t="shared" si="91"/>
        <v>16800</v>
      </c>
      <c r="AD153" s="8">
        <f t="shared" si="82"/>
        <v>24766.32</v>
      </c>
      <c r="AE153" s="8">
        <f t="shared" ref="AE153:AE163" si="95">SUM(R153)</f>
        <v>400</v>
      </c>
      <c r="AF153" s="8">
        <f t="shared" ref="AF153:AF163" si="96">SUM(S153:T153)</f>
        <v>600</v>
      </c>
      <c r="AG153" s="8"/>
      <c r="AH153" s="8">
        <f t="shared" si="83"/>
        <v>25766.32</v>
      </c>
    </row>
    <row r="154" spans="1:34" x14ac:dyDescent="0.2">
      <c r="A154" s="9"/>
      <c r="B154" s="7" t="s">
        <v>96</v>
      </c>
      <c r="C154" s="7" t="s">
        <v>136</v>
      </c>
      <c r="D154" s="6" t="s">
        <v>302</v>
      </c>
      <c r="E154" s="6" t="s">
        <v>398</v>
      </c>
      <c r="F154" s="6" t="s">
        <v>405</v>
      </c>
      <c r="G154" s="6" t="s">
        <v>53</v>
      </c>
      <c r="H154" s="12" t="s">
        <v>1047</v>
      </c>
      <c r="I154" s="6" t="s">
        <v>48</v>
      </c>
      <c r="J154" s="6" t="s">
        <v>735</v>
      </c>
      <c r="K154" s="8" t="s">
        <v>736</v>
      </c>
      <c r="L154" s="10">
        <v>553.67999999999995</v>
      </c>
      <c r="M154" s="10">
        <v>0</v>
      </c>
      <c r="N154" s="10">
        <v>83.7</v>
      </c>
      <c r="O154" s="10"/>
      <c r="P154" s="10">
        <v>0</v>
      </c>
      <c r="Q154" s="10">
        <v>1400</v>
      </c>
      <c r="R154" s="10">
        <v>400</v>
      </c>
      <c r="S154" s="10">
        <v>300</v>
      </c>
      <c r="T154" s="10">
        <v>300</v>
      </c>
      <c r="U154" s="8">
        <f t="shared" si="79"/>
        <v>553.67999999999995</v>
      </c>
      <c r="V154" s="8">
        <f t="shared" si="93"/>
        <v>83.7</v>
      </c>
      <c r="W154" s="8">
        <f t="shared" si="80"/>
        <v>0</v>
      </c>
      <c r="X154" s="8">
        <f t="shared" si="80"/>
        <v>1400</v>
      </c>
      <c r="Y154" s="8">
        <f t="shared" si="84"/>
        <v>2037.38</v>
      </c>
      <c r="Z154" s="8">
        <f t="shared" si="81"/>
        <v>6644.16</v>
      </c>
      <c r="AA154" s="8">
        <f t="shared" si="94"/>
        <v>1004.4000000000001</v>
      </c>
      <c r="AB154" s="8">
        <f t="shared" si="91"/>
        <v>0</v>
      </c>
      <c r="AC154" s="8">
        <f t="shared" si="91"/>
        <v>16800</v>
      </c>
      <c r="AD154" s="8">
        <f t="shared" si="82"/>
        <v>24448.560000000001</v>
      </c>
      <c r="AE154" s="8">
        <f t="shared" si="95"/>
        <v>400</v>
      </c>
      <c r="AF154" s="8">
        <f t="shared" si="96"/>
        <v>600</v>
      </c>
      <c r="AG154" s="8"/>
      <c r="AH154" s="8">
        <f t="shared" si="83"/>
        <v>25448.560000000001</v>
      </c>
    </row>
    <row r="155" spans="1:34" x14ac:dyDescent="0.2">
      <c r="A155" s="6"/>
      <c r="B155" s="7" t="s">
        <v>89</v>
      </c>
      <c r="C155" s="7" t="s">
        <v>131</v>
      </c>
      <c r="D155" s="6" t="s">
        <v>303</v>
      </c>
      <c r="E155" s="6" t="s">
        <v>398</v>
      </c>
      <c r="F155" s="6" t="s">
        <v>405</v>
      </c>
      <c r="G155" s="6" t="s">
        <v>732</v>
      </c>
      <c r="H155" s="12" t="s">
        <v>1047</v>
      </c>
      <c r="I155" s="6" t="s">
        <v>6</v>
      </c>
      <c r="J155" s="6" t="s">
        <v>737</v>
      </c>
      <c r="K155" s="8" t="s">
        <v>738</v>
      </c>
      <c r="L155" s="8">
        <v>567.16999999999996</v>
      </c>
      <c r="M155" s="8">
        <v>25.76</v>
      </c>
      <c r="N155" s="8">
        <v>83.7</v>
      </c>
      <c r="O155" s="8"/>
      <c r="P155" s="8">
        <v>0</v>
      </c>
      <c r="Q155" s="8">
        <v>1400</v>
      </c>
      <c r="R155" s="8">
        <v>400</v>
      </c>
      <c r="S155" s="8">
        <v>300</v>
      </c>
      <c r="T155" s="8">
        <v>300</v>
      </c>
      <c r="U155" s="8">
        <f t="shared" si="79"/>
        <v>592.92999999999995</v>
      </c>
      <c r="V155" s="8">
        <f t="shared" si="93"/>
        <v>83.7</v>
      </c>
      <c r="W155" s="8">
        <f t="shared" si="80"/>
        <v>0</v>
      </c>
      <c r="X155" s="8">
        <f t="shared" si="80"/>
        <v>1400</v>
      </c>
      <c r="Y155" s="8">
        <f t="shared" si="84"/>
        <v>2076.63</v>
      </c>
      <c r="Z155" s="8">
        <f t="shared" si="81"/>
        <v>7115.16</v>
      </c>
      <c r="AA155" s="8">
        <f t="shared" si="94"/>
        <v>1004.4000000000001</v>
      </c>
      <c r="AB155" s="8">
        <f t="shared" si="91"/>
        <v>0</v>
      </c>
      <c r="AC155" s="8">
        <f t="shared" si="91"/>
        <v>16800</v>
      </c>
      <c r="AD155" s="8">
        <f t="shared" si="82"/>
        <v>24919.56</v>
      </c>
      <c r="AE155" s="8">
        <f t="shared" si="95"/>
        <v>400</v>
      </c>
      <c r="AF155" s="8">
        <f t="shared" si="96"/>
        <v>600</v>
      </c>
      <c r="AG155" s="8"/>
      <c r="AH155" s="8">
        <f t="shared" si="83"/>
        <v>25919.56</v>
      </c>
    </row>
    <row r="156" spans="1:34" x14ac:dyDescent="0.2">
      <c r="A156" s="9"/>
      <c r="B156" s="7" t="s">
        <v>94</v>
      </c>
      <c r="C156" s="7" t="s">
        <v>135</v>
      </c>
      <c r="D156" s="6" t="s">
        <v>304</v>
      </c>
      <c r="E156" s="6" t="s">
        <v>398</v>
      </c>
      <c r="F156" s="6" t="s">
        <v>405</v>
      </c>
      <c r="G156" s="6" t="s">
        <v>732</v>
      </c>
      <c r="H156" s="12" t="s">
        <v>1047</v>
      </c>
      <c r="I156" s="6" t="s">
        <v>9</v>
      </c>
      <c r="J156" s="6" t="s">
        <v>739</v>
      </c>
      <c r="K156" s="8" t="s">
        <v>740</v>
      </c>
      <c r="L156" s="10">
        <v>552.67999999999995</v>
      </c>
      <c r="M156" s="10">
        <v>5.6</v>
      </c>
      <c r="N156" s="10">
        <v>83.7</v>
      </c>
      <c r="O156" s="10"/>
      <c r="P156" s="10">
        <v>0</v>
      </c>
      <c r="Q156" s="10">
        <v>1400</v>
      </c>
      <c r="R156" s="10">
        <v>400</v>
      </c>
      <c r="S156" s="10">
        <v>300</v>
      </c>
      <c r="T156" s="10">
        <v>300</v>
      </c>
      <c r="U156" s="8">
        <f t="shared" si="79"/>
        <v>558.28</v>
      </c>
      <c r="V156" s="8">
        <f t="shared" si="93"/>
        <v>83.7</v>
      </c>
      <c r="W156" s="8">
        <f t="shared" si="80"/>
        <v>0</v>
      </c>
      <c r="X156" s="8">
        <f t="shared" si="80"/>
        <v>1400</v>
      </c>
      <c r="Y156" s="8">
        <f t="shared" si="84"/>
        <v>2041.98</v>
      </c>
      <c r="Z156" s="8">
        <f t="shared" si="81"/>
        <v>6699.36</v>
      </c>
      <c r="AA156" s="8">
        <f t="shared" si="94"/>
        <v>1004.4000000000001</v>
      </c>
      <c r="AB156" s="8">
        <f t="shared" si="91"/>
        <v>0</v>
      </c>
      <c r="AC156" s="8">
        <f t="shared" si="91"/>
        <v>16800</v>
      </c>
      <c r="AD156" s="8">
        <f t="shared" si="82"/>
        <v>24503.760000000002</v>
      </c>
      <c r="AE156" s="8">
        <f t="shared" si="95"/>
        <v>400</v>
      </c>
      <c r="AF156" s="8">
        <f t="shared" si="96"/>
        <v>600</v>
      </c>
      <c r="AG156" s="8"/>
      <c r="AH156" s="8">
        <f t="shared" si="83"/>
        <v>25503.760000000002</v>
      </c>
    </row>
    <row r="157" spans="1:34" x14ac:dyDescent="0.2">
      <c r="A157" s="6"/>
      <c r="B157" s="7" t="s">
        <v>90</v>
      </c>
      <c r="C157" s="7" t="s">
        <v>134</v>
      </c>
      <c r="D157" s="6" t="s">
        <v>305</v>
      </c>
      <c r="E157" s="6" t="s">
        <v>398</v>
      </c>
      <c r="F157" s="6" t="s">
        <v>405</v>
      </c>
      <c r="G157" s="6" t="s">
        <v>53</v>
      </c>
      <c r="H157" s="12" t="s">
        <v>1047</v>
      </c>
      <c r="I157" s="6" t="s">
        <v>48</v>
      </c>
      <c r="J157" s="6" t="s">
        <v>741</v>
      </c>
      <c r="K157" s="8" t="s">
        <v>742</v>
      </c>
      <c r="L157" s="8">
        <v>553.67999999999995</v>
      </c>
      <c r="M157" s="8">
        <v>3.43</v>
      </c>
      <c r="N157" s="8">
        <v>83.7</v>
      </c>
      <c r="O157" s="8"/>
      <c r="P157" s="8">
        <v>0</v>
      </c>
      <c r="Q157" s="8">
        <v>1400</v>
      </c>
      <c r="R157" s="8">
        <v>400</v>
      </c>
      <c r="S157" s="8">
        <v>300</v>
      </c>
      <c r="T157" s="8">
        <v>300</v>
      </c>
      <c r="U157" s="8">
        <f t="shared" si="79"/>
        <v>557.1099999999999</v>
      </c>
      <c r="V157" s="8">
        <f t="shared" si="93"/>
        <v>83.7</v>
      </c>
      <c r="W157" s="8">
        <f t="shared" si="80"/>
        <v>0</v>
      </c>
      <c r="X157" s="8">
        <f t="shared" si="80"/>
        <v>1400</v>
      </c>
      <c r="Y157" s="8">
        <f t="shared" si="84"/>
        <v>2040.81</v>
      </c>
      <c r="Z157" s="8">
        <f t="shared" si="81"/>
        <v>6685.3199999999988</v>
      </c>
      <c r="AA157" s="8">
        <f t="shared" si="94"/>
        <v>1004.4000000000001</v>
      </c>
      <c r="AB157" s="8">
        <f t="shared" si="91"/>
        <v>0</v>
      </c>
      <c r="AC157" s="8">
        <f t="shared" si="91"/>
        <v>16800</v>
      </c>
      <c r="AD157" s="8">
        <f t="shared" si="82"/>
        <v>24489.72</v>
      </c>
      <c r="AE157" s="8">
        <f t="shared" si="95"/>
        <v>400</v>
      </c>
      <c r="AF157" s="8">
        <f t="shared" si="96"/>
        <v>600</v>
      </c>
      <c r="AG157" s="8"/>
      <c r="AH157" s="8">
        <f t="shared" si="83"/>
        <v>25489.72</v>
      </c>
    </row>
    <row r="158" spans="1:34" x14ac:dyDescent="0.2">
      <c r="A158" s="9"/>
      <c r="B158" s="7" t="s">
        <v>1006</v>
      </c>
      <c r="C158" s="7" t="s">
        <v>129</v>
      </c>
      <c r="D158" s="6" t="s">
        <v>306</v>
      </c>
      <c r="E158" s="6" t="s">
        <v>398</v>
      </c>
      <c r="F158" s="6" t="s">
        <v>438</v>
      </c>
      <c r="G158" s="6" t="s">
        <v>488</v>
      </c>
      <c r="H158" s="12" t="s">
        <v>1047</v>
      </c>
      <c r="I158" s="6" t="s">
        <v>10</v>
      </c>
      <c r="J158" s="6" t="s">
        <v>743</v>
      </c>
      <c r="K158" s="8" t="s">
        <v>744</v>
      </c>
      <c r="L158" s="10">
        <v>673.65</v>
      </c>
      <c r="M158" s="10">
        <v>318.95999999999998</v>
      </c>
      <c r="N158" s="10">
        <v>83.7</v>
      </c>
      <c r="O158" s="10"/>
      <c r="P158" s="10">
        <v>0</v>
      </c>
      <c r="Q158" s="10">
        <v>1580</v>
      </c>
      <c r="R158" s="10">
        <v>400</v>
      </c>
      <c r="S158" s="10">
        <v>300</v>
      </c>
      <c r="T158" s="10">
        <v>300</v>
      </c>
      <c r="U158" s="8">
        <f t="shared" si="79"/>
        <v>992.6099999999999</v>
      </c>
      <c r="V158" s="8">
        <f t="shared" si="93"/>
        <v>83.7</v>
      </c>
      <c r="W158" s="8">
        <f t="shared" si="80"/>
        <v>0</v>
      </c>
      <c r="X158" s="8">
        <f t="shared" si="80"/>
        <v>1580</v>
      </c>
      <c r="Y158" s="8">
        <f t="shared" si="84"/>
        <v>2656.31</v>
      </c>
      <c r="Z158" s="8">
        <f t="shared" si="81"/>
        <v>11911.32</v>
      </c>
      <c r="AA158" s="8">
        <f t="shared" si="94"/>
        <v>1004.4000000000001</v>
      </c>
      <c r="AB158" s="8">
        <f t="shared" si="91"/>
        <v>0</v>
      </c>
      <c r="AC158" s="8">
        <f t="shared" si="91"/>
        <v>18960</v>
      </c>
      <c r="AD158" s="8">
        <f t="shared" si="82"/>
        <v>31875.72</v>
      </c>
      <c r="AE158" s="8">
        <f t="shared" si="95"/>
        <v>400</v>
      </c>
      <c r="AF158" s="8">
        <f t="shared" si="96"/>
        <v>600</v>
      </c>
      <c r="AG158" s="8"/>
      <c r="AH158" s="8">
        <f t="shared" si="83"/>
        <v>32875.72</v>
      </c>
    </row>
    <row r="159" spans="1:34" x14ac:dyDescent="0.2">
      <c r="A159" s="6"/>
      <c r="B159" s="7" t="s">
        <v>86</v>
      </c>
      <c r="C159" s="7" t="s">
        <v>132</v>
      </c>
      <c r="D159" s="6" t="s">
        <v>307</v>
      </c>
      <c r="E159" s="6" t="s">
        <v>398</v>
      </c>
      <c r="F159" s="6" t="s">
        <v>405</v>
      </c>
      <c r="G159" s="6" t="s">
        <v>732</v>
      </c>
      <c r="H159" s="12" t="s">
        <v>1047</v>
      </c>
      <c r="I159" s="6" t="s">
        <v>13</v>
      </c>
      <c r="J159" s="6" t="s">
        <v>745</v>
      </c>
      <c r="K159" s="8" t="s">
        <v>746</v>
      </c>
      <c r="L159" s="8">
        <v>559.39</v>
      </c>
      <c r="M159" s="8">
        <v>20.77</v>
      </c>
      <c r="N159" s="8">
        <v>83.7</v>
      </c>
      <c r="O159" s="8"/>
      <c r="P159" s="8">
        <v>0</v>
      </c>
      <c r="Q159" s="8">
        <v>1400</v>
      </c>
      <c r="R159" s="8">
        <v>400</v>
      </c>
      <c r="S159" s="8">
        <v>300</v>
      </c>
      <c r="T159" s="8">
        <v>300</v>
      </c>
      <c r="U159" s="8">
        <f t="shared" si="79"/>
        <v>580.16</v>
      </c>
      <c r="V159" s="8">
        <f t="shared" si="93"/>
        <v>83.7</v>
      </c>
      <c r="W159" s="8">
        <f t="shared" si="80"/>
        <v>0</v>
      </c>
      <c r="X159" s="8">
        <f t="shared" si="80"/>
        <v>1400</v>
      </c>
      <c r="Y159" s="8">
        <f t="shared" si="84"/>
        <v>2063.86</v>
      </c>
      <c r="Z159" s="8">
        <f t="shared" si="81"/>
        <v>6961.92</v>
      </c>
      <c r="AA159" s="8">
        <f t="shared" si="94"/>
        <v>1004.4000000000001</v>
      </c>
      <c r="AB159" s="8">
        <f t="shared" si="91"/>
        <v>0</v>
      </c>
      <c r="AC159" s="8">
        <f t="shared" si="91"/>
        <v>16800</v>
      </c>
      <c r="AD159" s="8">
        <f t="shared" si="82"/>
        <v>24766.32</v>
      </c>
      <c r="AE159" s="8">
        <f t="shared" si="95"/>
        <v>400</v>
      </c>
      <c r="AF159" s="8">
        <f t="shared" si="96"/>
        <v>600</v>
      </c>
      <c r="AG159" s="8"/>
      <c r="AH159" s="8">
        <f t="shared" si="83"/>
        <v>25766.32</v>
      </c>
    </row>
    <row r="160" spans="1:34" x14ac:dyDescent="0.2">
      <c r="A160" s="9"/>
      <c r="B160" s="7" t="s">
        <v>80</v>
      </c>
      <c r="C160" s="7" t="s">
        <v>747</v>
      </c>
      <c r="D160" s="6" t="s">
        <v>308</v>
      </c>
      <c r="E160" s="6" t="s">
        <v>398</v>
      </c>
      <c r="F160" s="6" t="s">
        <v>405</v>
      </c>
      <c r="G160" s="6" t="s">
        <v>17</v>
      </c>
      <c r="H160" s="12" t="s">
        <v>1047</v>
      </c>
      <c r="I160" s="6" t="s">
        <v>13</v>
      </c>
      <c r="J160" s="6" t="s">
        <v>748</v>
      </c>
      <c r="K160" s="8" t="s">
        <v>749</v>
      </c>
      <c r="L160" s="10">
        <v>559.39</v>
      </c>
      <c r="M160" s="10">
        <v>26.84</v>
      </c>
      <c r="N160" s="10">
        <v>83.7</v>
      </c>
      <c r="O160" s="10"/>
      <c r="P160" s="10">
        <v>0</v>
      </c>
      <c r="Q160" s="10">
        <v>1400</v>
      </c>
      <c r="R160" s="10">
        <v>400</v>
      </c>
      <c r="S160" s="10">
        <v>300</v>
      </c>
      <c r="T160" s="10">
        <v>300</v>
      </c>
      <c r="U160" s="8">
        <f t="shared" si="79"/>
        <v>586.23</v>
      </c>
      <c r="V160" s="8">
        <f t="shared" si="93"/>
        <v>83.7</v>
      </c>
      <c r="W160" s="8">
        <f t="shared" si="80"/>
        <v>0</v>
      </c>
      <c r="X160" s="8">
        <f t="shared" si="80"/>
        <v>1400</v>
      </c>
      <c r="Y160" s="8">
        <f t="shared" si="84"/>
        <v>2069.9300000000003</v>
      </c>
      <c r="Z160" s="8">
        <f t="shared" si="81"/>
        <v>7034.76</v>
      </c>
      <c r="AA160" s="8">
        <f t="shared" si="94"/>
        <v>1004.4000000000001</v>
      </c>
      <c r="AB160" s="8">
        <f t="shared" si="91"/>
        <v>0</v>
      </c>
      <c r="AC160" s="8">
        <f t="shared" si="91"/>
        <v>16800</v>
      </c>
      <c r="AD160" s="8">
        <f t="shared" si="82"/>
        <v>24839.160000000003</v>
      </c>
      <c r="AE160" s="8">
        <f t="shared" si="95"/>
        <v>400</v>
      </c>
      <c r="AF160" s="8">
        <f t="shared" si="96"/>
        <v>600</v>
      </c>
      <c r="AG160" s="8"/>
      <c r="AH160" s="8">
        <f t="shared" si="83"/>
        <v>25839.160000000003</v>
      </c>
    </row>
    <row r="161" spans="1:36" x14ac:dyDescent="0.2">
      <c r="A161" s="6"/>
      <c r="B161" s="7" t="s">
        <v>98</v>
      </c>
      <c r="C161" s="7" t="s">
        <v>137</v>
      </c>
      <c r="D161" s="6" t="s">
        <v>309</v>
      </c>
      <c r="E161" s="6" t="s">
        <v>398</v>
      </c>
      <c r="F161" s="6" t="s">
        <v>405</v>
      </c>
      <c r="G161" s="6" t="s">
        <v>732</v>
      </c>
      <c r="H161" s="12" t="s">
        <v>1047</v>
      </c>
      <c r="I161" s="6" t="s">
        <v>9</v>
      </c>
      <c r="J161" s="6" t="s">
        <v>750</v>
      </c>
      <c r="K161" s="8" t="s">
        <v>751</v>
      </c>
      <c r="L161" s="8">
        <v>552.67999999999995</v>
      </c>
      <c r="M161" s="8">
        <v>5.6</v>
      </c>
      <c r="N161" s="8">
        <v>83.7</v>
      </c>
      <c r="O161" s="8"/>
      <c r="P161" s="8">
        <v>0</v>
      </c>
      <c r="Q161" s="8">
        <v>1400</v>
      </c>
      <c r="R161" s="8">
        <v>400</v>
      </c>
      <c r="S161" s="8">
        <v>300</v>
      </c>
      <c r="T161" s="8">
        <v>300</v>
      </c>
      <c r="U161" s="8">
        <f t="shared" si="79"/>
        <v>558.28</v>
      </c>
      <c r="V161" s="8">
        <f t="shared" si="93"/>
        <v>83.7</v>
      </c>
      <c r="W161" s="8">
        <f t="shared" si="80"/>
        <v>0</v>
      </c>
      <c r="X161" s="8">
        <f t="shared" si="80"/>
        <v>1400</v>
      </c>
      <c r="Y161" s="8">
        <f t="shared" si="84"/>
        <v>2041.98</v>
      </c>
      <c r="Z161" s="8">
        <f t="shared" si="81"/>
        <v>6699.36</v>
      </c>
      <c r="AA161" s="8">
        <f t="shared" si="94"/>
        <v>1004.4000000000001</v>
      </c>
      <c r="AB161" s="8">
        <f t="shared" si="91"/>
        <v>0</v>
      </c>
      <c r="AC161" s="8">
        <f t="shared" si="91"/>
        <v>16800</v>
      </c>
      <c r="AD161" s="8">
        <f t="shared" si="82"/>
        <v>24503.760000000002</v>
      </c>
      <c r="AE161" s="8">
        <f t="shared" si="95"/>
        <v>400</v>
      </c>
      <c r="AF161" s="8">
        <f t="shared" si="96"/>
        <v>600</v>
      </c>
      <c r="AG161" s="8"/>
      <c r="AH161" s="8">
        <f t="shared" si="83"/>
        <v>25503.760000000002</v>
      </c>
    </row>
    <row r="162" spans="1:36" x14ac:dyDescent="0.2">
      <c r="A162" s="9"/>
      <c r="B162" s="7" t="s">
        <v>81</v>
      </c>
      <c r="C162" s="7" t="s">
        <v>130</v>
      </c>
      <c r="D162" s="6" t="s">
        <v>310</v>
      </c>
      <c r="E162" s="6" t="s">
        <v>398</v>
      </c>
      <c r="F162" s="6" t="s">
        <v>405</v>
      </c>
      <c r="G162" s="6" t="s">
        <v>732</v>
      </c>
      <c r="H162" s="12" t="s">
        <v>1047</v>
      </c>
      <c r="I162" s="6" t="s">
        <v>6</v>
      </c>
      <c r="J162" s="6" t="s">
        <v>752</v>
      </c>
      <c r="K162" s="8" t="s">
        <v>753</v>
      </c>
      <c r="L162" s="10">
        <v>567.16999999999996</v>
      </c>
      <c r="M162" s="10">
        <v>25.76</v>
      </c>
      <c r="N162" s="10">
        <v>83.7</v>
      </c>
      <c r="O162" s="10"/>
      <c r="P162" s="10">
        <v>0</v>
      </c>
      <c r="Q162" s="10">
        <v>1400</v>
      </c>
      <c r="R162" s="10">
        <v>400</v>
      </c>
      <c r="S162" s="10">
        <v>300</v>
      </c>
      <c r="T162" s="10">
        <v>300</v>
      </c>
      <c r="U162" s="8">
        <f t="shared" si="79"/>
        <v>592.92999999999995</v>
      </c>
      <c r="V162" s="8">
        <f t="shared" si="93"/>
        <v>83.7</v>
      </c>
      <c r="W162" s="8">
        <f t="shared" si="80"/>
        <v>0</v>
      </c>
      <c r="X162" s="8">
        <f t="shared" si="80"/>
        <v>1400</v>
      </c>
      <c r="Y162" s="8">
        <f t="shared" si="84"/>
        <v>2076.63</v>
      </c>
      <c r="Z162" s="8">
        <f t="shared" si="81"/>
        <v>7115.16</v>
      </c>
      <c r="AA162" s="8">
        <f t="shared" si="94"/>
        <v>1004.4000000000001</v>
      </c>
      <c r="AB162" s="8">
        <f t="shared" si="91"/>
        <v>0</v>
      </c>
      <c r="AC162" s="8">
        <f t="shared" si="91"/>
        <v>16800</v>
      </c>
      <c r="AD162" s="8">
        <f t="shared" si="82"/>
        <v>24919.56</v>
      </c>
      <c r="AE162" s="8">
        <f t="shared" si="95"/>
        <v>400</v>
      </c>
      <c r="AF162" s="8">
        <f t="shared" si="96"/>
        <v>600</v>
      </c>
      <c r="AG162" s="8"/>
      <c r="AH162" s="8">
        <f t="shared" si="83"/>
        <v>25919.56</v>
      </c>
    </row>
    <row r="163" spans="1:36" x14ac:dyDescent="0.2">
      <c r="A163" s="9"/>
      <c r="B163" s="7" t="s">
        <v>78</v>
      </c>
      <c r="C163" s="7" t="s">
        <v>128</v>
      </c>
      <c r="D163" s="6" t="s">
        <v>311</v>
      </c>
      <c r="E163" s="6" t="s">
        <v>398</v>
      </c>
      <c r="F163" s="6" t="s">
        <v>399</v>
      </c>
      <c r="G163" s="6" t="s">
        <v>45</v>
      </c>
      <c r="H163" s="12" t="s">
        <v>1051</v>
      </c>
      <c r="I163" s="6" t="s">
        <v>31</v>
      </c>
      <c r="J163" s="6" t="s">
        <v>743</v>
      </c>
      <c r="K163" s="8" t="s">
        <v>744</v>
      </c>
      <c r="L163" s="10">
        <v>738.1</v>
      </c>
      <c r="M163" s="10">
        <v>179.51</v>
      </c>
      <c r="N163" s="10">
        <v>83.7</v>
      </c>
      <c r="O163" s="10"/>
      <c r="P163" s="10">
        <v>0</v>
      </c>
      <c r="Q163" s="10">
        <v>1840</v>
      </c>
      <c r="R163" s="10">
        <v>400</v>
      </c>
      <c r="S163" s="10">
        <v>300</v>
      </c>
      <c r="T163" s="10">
        <v>300</v>
      </c>
      <c r="U163" s="8">
        <f t="shared" si="79"/>
        <v>917.61</v>
      </c>
      <c r="V163" s="8">
        <f t="shared" si="93"/>
        <v>83.7</v>
      </c>
      <c r="W163" s="8">
        <f t="shared" si="80"/>
        <v>0</v>
      </c>
      <c r="X163" s="8">
        <f t="shared" si="80"/>
        <v>1840</v>
      </c>
      <c r="Y163" s="8">
        <f t="shared" si="84"/>
        <v>2841.31</v>
      </c>
      <c r="Z163" s="8">
        <f t="shared" si="81"/>
        <v>11011.32</v>
      </c>
      <c r="AA163" s="8">
        <f t="shared" si="94"/>
        <v>1004.4000000000001</v>
      </c>
      <c r="AB163" s="8">
        <f t="shared" si="91"/>
        <v>0</v>
      </c>
      <c r="AC163" s="8">
        <f t="shared" si="91"/>
        <v>22080</v>
      </c>
      <c r="AD163" s="8">
        <f t="shared" si="82"/>
        <v>34095.72</v>
      </c>
      <c r="AE163" s="8">
        <f t="shared" si="95"/>
        <v>400</v>
      </c>
      <c r="AF163" s="8">
        <f t="shared" si="96"/>
        <v>600</v>
      </c>
      <c r="AG163" s="8"/>
      <c r="AH163" s="8">
        <f t="shared" si="83"/>
        <v>35095.72</v>
      </c>
    </row>
    <row r="164" spans="1:36" s="35" customFormat="1" x14ac:dyDescent="0.2">
      <c r="A164" s="31" t="s">
        <v>754</v>
      </c>
      <c r="B164" s="32"/>
      <c r="C164" s="38"/>
      <c r="D164" s="31"/>
      <c r="E164" s="31"/>
      <c r="F164" s="31"/>
      <c r="G164" s="31"/>
      <c r="H164" s="33"/>
      <c r="I164" s="31"/>
      <c r="J164" s="31"/>
      <c r="K164" s="34"/>
      <c r="L164" s="34">
        <f>+L165+L166</f>
        <v>1390.75</v>
      </c>
      <c r="M164" s="34">
        <f t="shared" ref="M164:AH164" si="97">+M165+M166</f>
        <v>293.66000000000003</v>
      </c>
      <c r="N164" s="34">
        <f t="shared" si="97"/>
        <v>167.4</v>
      </c>
      <c r="O164" s="34">
        <f t="shared" si="97"/>
        <v>0</v>
      </c>
      <c r="P164" s="34">
        <f>+P165+P166</f>
        <v>2918.49</v>
      </c>
      <c r="Q164" s="34">
        <f>+Q165+Q166</f>
        <v>5094</v>
      </c>
      <c r="R164" s="34">
        <f t="shared" si="97"/>
        <v>800</v>
      </c>
      <c r="S164" s="34">
        <f t="shared" si="97"/>
        <v>600</v>
      </c>
      <c r="T164" s="34">
        <f t="shared" si="97"/>
        <v>600</v>
      </c>
      <c r="U164" s="34">
        <f t="shared" si="97"/>
        <v>1684.4099999999999</v>
      </c>
      <c r="V164" s="34">
        <f t="shared" si="97"/>
        <v>167.4</v>
      </c>
      <c r="W164" s="34">
        <f>+W165+W166</f>
        <v>2918.49</v>
      </c>
      <c r="X164" s="34">
        <f>+X165+X166</f>
        <v>5094</v>
      </c>
      <c r="Y164" s="34">
        <f t="shared" si="97"/>
        <v>9864.2999999999993</v>
      </c>
      <c r="Z164" s="34">
        <f t="shared" si="97"/>
        <v>20212.919999999998</v>
      </c>
      <c r="AA164" s="34">
        <f t="shared" si="97"/>
        <v>2008.8000000000002</v>
      </c>
      <c r="AB164" s="34">
        <f t="shared" si="97"/>
        <v>35021.879999999997</v>
      </c>
      <c r="AC164" s="34">
        <f t="shared" si="97"/>
        <v>61128</v>
      </c>
      <c r="AD164" s="34">
        <f t="shared" si="97"/>
        <v>118371.6</v>
      </c>
      <c r="AE164" s="34">
        <f t="shared" si="97"/>
        <v>800</v>
      </c>
      <c r="AF164" s="34">
        <f t="shared" si="97"/>
        <v>1200</v>
      </c>
      <c r="AG164" s="34">
        <f t="shared" si="97"/>
        <v>0</v>
      </c>
      <c r="AH164" s="34">
        <f t="shared" si="97"/>
        <v>120371.6</v>
      </c>
    </row>
    <row r="165" spans="1:36" x14ac:dyDescent="0.2">
      <c r="A165" s="6"/>
      <c r="B165" s="7" t="s">
        <v>1008</v>
      </c>
      <c r="C165" s="7" t="s">
        <v>139</v>
      </c>
      <c r="D165" s="6" t="s">
        <v>252</v>
      </c>
      <c r="E165" s="6" t="s">
        <v>398</v>
      </c>
      <c r="F165" s="6" t="s">
        <v>405</v>
      </c>
      <c r="G165" s="6" t="s">
        <v>406</v>
      </c>
      <c r="H165" s="12" t="s">
        <v>1047</v>
      </c>
      <c r="I165" s="6" t="s">
        <v>5</v>
      </c>
      <c r="J165" s="6" t="s">
        <v>755</v>
      </c>
      <c r="K165" s="8" t="s">
        <v>756</v>
      </c>
      <c r="L165" s="8">
        <v>574.92999999999995</v>
      </c>
      <c r="M165" s="8">
        <v>0</v>
      </c>
      <c r="N165" s="8">
        <v>83.7</v>
      </c>
      <c r="O165" s="8"/>
      <c r="P165" s="8">
        <v>2918.49</v>
      </c>
      <c r="Q165" s="8">
        <v>0</v>
      </c>
      <c r="R165" s="8">
        <v>400</v>
      </c>
      <c r="S165" s="8">
        <v>300</v>
      </c>
      <c r="T165" s="8">
        <v>300</v>
      </c>
      <c r="U165" s="8">
        <f t="shared" si="79"/>
        <v>574.92999999999995</v>
      </c>
      <c r="V165" s="8">
        <f>SUM(N165)</f>
        <v>83.7</v>
      </c>
      <c r="W165" s="8">
        <f t="shared" si="80"/>
        <v>2918.49</v>
      </c>
      <c r="X165" s="8">
        <f t="shared" si="80"/>
        <v>0</v>
      </c>
      <c r="Y165" s="8">
        <f t="shared" si="84"/>
        <v>3577.1199999999994</v>
      </c>
      <c r="Z165" s="8">
        <f t="shared" si="81"/>
        <v>6899.16</v>
      </c>
      <c r="AA165" s="8">
        <f>+V165*12</f>
        <v>1004.4000000000001</v>
      </c>
      <c r="AB165" s="8">
        <f t="shared" si="91"/>
        <v>35021.879999999997</v>
      </c>
      <c r="AC165" s="8">
        <f t="shared" si="91"/>
        <v>0</v>
      </c>
      <c r="AD165" s="8">
        <f t="shared" si="82"/>
        <v>42925.440000000002</v>
      </c>
      <c r="AE165" s="8">
        <f>SUM(R165)</f>
        <v>400</v>
      </c>
      <c r="AF165" s="8">
        <f>SUM(S165:T165)</f>
        <v>600</v>
      </c>
      <c r="AG165" s="8"/>
      <c r="AH165" s="8">
        <f t="shared" si="83"/>
        <v>43925.440000000002</v>
      </c>
    </row>
    <row r="166" spans="1:36" x14ac:dyDescent="0.2">
      <c r="A166" s="6"/>
      <c r="B166" s="7" t="s">
        <v>1007</v>
      </c>
      <c r="C166" s="7" t="s">
        <v>138</v>
      </c>
      <c r="D166" s="6" t="s">
        <v>275</v>
      </c>
      <c r="E166" s="6" t="s">
        <v>398</v>
      </c>
      <c r="F166" s="6" t="s">
        <v>399</v>
      </c>
      <c r="G166" s="6" t="s">
        <v>757</v>
      </c>
      <c r="H166" s="12" t="s">
        <v>1046</v>
      </c>
      <c r="I166" s="6" t="s">
        <v>3</v>
      </c>
      <c r="J166" s="6" t="s">
        <v>758</v>
      </c>
      <c r="K166" s="8" t="s">
        <v>759</v>
      </c>
      <c r="L166" s="8">
        <v>815.82</v>
      </c>
      <c r="M166" s="8">
        <v>293.66000000000003</v>
      </c>
      <c r="N166" s="8">
        <v>83.7</v>
      </c>
      <c r="O166" s="8"/>
      <c r="P166" s="8">
        <v>0</v>
      </c>
      <c r="Q166" s="8">
        <v>5094</v>
      </c>
      <c r="R166" s="8">
        <v>400</v>
      </c>
      <c r="S166" s="8">
        <v>300</v>
      </c>
      <c r="T166" s="8">
        <v>300</v>
      </c>
      <c r="U166" s="8">
        <f t="shared" si="79"/>
        <v>1109.48</v>
      </c>
      <c r="V166" s="8">
        <f>SUM(N166)</f>
        <v>83.7</v>
      </c>
      <c r="W166" s="8">
        <f t="shared" si="80"/>
        <v>0</v>
      </c>
      <c r="X166" s="8">
        <f t="shared" si="80"/>
        <v>5094</v>
      </c>
      <c r="Y166" s="8">
        <f t="shared" si="84"/>
        <v>6287.18</v>
      </c>
      <c r="Z166" s="8">
        <f t="shared" si="81"/>
        <v>13313.76</v>
      </c>
      <c r="AA166" s="8">
        <f>+V166*12</f>
        <v>1004.4000000000001</v>
      </c>
      <c r="AB166" s="8">
        <f t="shared" ref="AB166:AC226" si="98">+W166*12</f>
        <v>0</v>
      </c>
      <c r="AC166" s="8">
        <f t="shared" si="98"/>
        <v>61128</v>
      </c>
      <c r="AD166" s="8">
        <f t="shared" si="82"/>
        <v>75446.16</v>
      </c>
      <c r="AE166" s="8">
        <f>SUM(R166)</f>
        <v>400</v>
      </c>
      <c r="AF166" s="8">
        <f>SUM(S166:T166)</f>
        <v>600</v>
      </c>
      <c r="AG166" s="8"/>
      <c r="AH166" s="8">
        <f t="shared" si="83"/>
        <v>76446.16</v>
      </c>
    </row>
    <row r="167" spans="1:36" s="35" customFormat="1" x14ac:dyDescent="0.2">
      <c r="A167" s="31" t="s">
        <v>760</v>
      </c>
      <c r="B167" s="32"/>
      <c r="C167" s="38"/>
      <c r="D167" s="31"/>
      <c r="E167" s="31"/>
      <c r="F167" s="31"/>
      <c r="G167" s="31"/>
      <c r="H167" s="33"/>
      <c r="I167" s="31"/>
      <c r="J167" s="31"/>
      <c r="K167" s="34"/>
      <c r="L167" s="34">
        <f>+L168+L169+L170+L171+L172+L173</f>
        <v>4005.4399999999996</v>
      </c>
      <c r="M167" s="34">
        <f t="shared" ref="M167:AH167" si="99">+M168+M169+M170+M171+M172+M173</f>
        <v>525.54</v>
      </c>
      <c r="N167" s="34">
        <f t="shared" si="99"/>
        <v>502.2</v>
      </c>
      <c r="O167" s="34">
        <f t="shared" si="99"/>
        <v>0</v>
      </c>
      <c r="P167" s="34">
        <f>+P168+P169+P170+P171+P172+P173</f>
        <v>2918.49</v>
      </c>
      <c r="Q167" s="34">
        <f>+Q168+Q169+Q170+Q171+Q172+Q173</f>
        <v>14573</v>
      </c>
      <c r="R167" s="34">
        <f t="shared" si="99"/>
        <v>2400</v>
      </c>
      <c r="S167" s="34">
        <f t="shared" si="99"/>
        <v>1800</v>
      </c>
      <c r="T167" s="34">
        <f t="shared" si="99"/>
        <v>1800</v>
      </c>
      <c r="U167" s="34">
        <f t="shared" si="99"/>
        <v>4530.9800000000005</v>
      </c>
      <c r="V167" s="34">
        <f t="shared" si="99"/>
        <v>502.2</v>
      </c>
      <c r="W167" s="34">
        <f>+W168+W169+W170+W171+W172+W173</f>
        <v>2918.49</v>
      </c>
      <c r="X167" s="34">
        <f>+X168+X169+X170+X171+X172+X173</f>
        <v>14573</v>
      </c>
      <c r="Y167" s="34">
        <f t="shared" si="99"/>
        <v>22524.670000000002</v>
      </c>
      <c r="Z167" s="34">
        <f t="shared" si="99"/>
        <v>54371.760000000009</v>
      </c>
      <c r="AA167" s="34">
        <f t="shared" si="99"/>
        <v>6026.4</v>
      </c>
      <c r="AB167" s="34">
        <f t="shared" si="99"/>
        <v>35021.879999999997</v>
      </c>
      <c r="AC167" s="34">
        <f t="shared" si="99"/>
        <v>174876</v>
      </c>
      <c r="AD167" s="34">
        <f t="shared" si="99"/>
        <v>270296.04000000004</v>
      </c>
      <c r="AE167" s="34">
        <f t="shared" si="99"/>
        <v>2400</v>
      </c>
      <c r="AF167" s="34">
        <f t="shared" si="99"/>
        <v>3600</v>
      </c>
      <c r="AG167" s="34">
        <f t="shared" si="99"/>
        <v>0</v>
      </c>
      <c r="AH167" s="34">
        <f t="shared" si="99"/>
        <v>276296.04000000004</v>
      </c>
    </row>
    <row r="168" spans="1:36" x14ac:dyDescent="0.2">
      <c r="A168" s="9"/>
      <c r="B168" s="7" t="s">
        <v>97</v>
      </c>
      <c r="C168" s="7" t="s">
        <v>141</v>
      </c>
      <c r="D168" s="6" t="s">
        <v>761</v>
      </c>
      <c r="E168" s="6" t="s">
        <v>398</v>
      </c>
      <c r="F168" s="6" t="s">
        <v>399</v>
      </c>
      <c r="G168" s="6" t="s">
        <v>45</v>
      </c>
      <c r="H168" s="12" t="s">
        <v>1051</v>
      </c>
      <c r="I168" s="6" t="s">
        <v>16</v>
      </c>
      <c r="J168" s="6"/>
      <c r="K168" s="8"/>
      <c r="L168" s="10">
        <v>757.49</v>
      </c>
      <c r="M168" s="10">
        <v>0</v>
      </c>
      <c r="N168" s="10">
        <v>83.7</v>
      </c>
      <c r="O168" s="10"/>
      <c r="P168" s="10">
        <v>0</v>
      </c>
      <c r="Q168" s="10">
        <v>3568</v>
      </c>
      <c r="R168" s="10">
        <v>400</v>
      </c>
      <c r="S168" s="10">
        <v>300</v>
      </c>
      <c r="T168" s="10">
        <v>300</v>
      </c>
      <c r="U168" s="8">
        <f t="shared" si="79"/>
        <v>757.49</v>
      </c>
      <c r="V168" s="8">
        <f t="shared" ref="V168:V173" si="100">SUM(N168)</f>
        <v>83.7</v>
      </c>
      <c r="W168" s="8">
        <f t="shared" si="80"/>
        <v>0</v>
      </c>
      <c r="X168" s="8">
        <f t="shared" si="80"/>
        <v>3568</v>
      </c>
      <c r="Y168" s="8">
        <f t="shared" si="84"/>
        <v>4409.1899999999996</v>
      </c>
      <c r="Z168" s="8">
        <f t="shared" si="81"/>
        <v>9089.880000000001</v>
      </c>
      <c r="AA168" s="8">
        <f t="shared" ref="AA168:AA173" si="101">+V168*12</f>
        <v>1004.4000000000001</v>
      </c>
      <c r="AB168" s="8">
        <f t="shared" si="98"/>
        <v>0</v>
      </c>
      <c r="AC168" s="8">
        <f t="shared" si="98"/>
        <v>42816</v>
      </c>
      <c r="AD168" s="8">
        <f t="shared" si="82"/>
        <v>52910.28</v>
      </c>
      <c r="AE168" s="8">
        <f t="shared" ref="AE168:AE173" si="102">SUM(R168)</f>
        <v>400</v>
      </c>
      <c r="AF168" s="8">
        <f t="shared" ref="AF168:AF173" si="103">SUM(S168:T168)</f>
        <v>600</v>
      </c>
      <c r="AG168" s="8"/>
      <c r="AH168" s="8">
        <f t="shared" si="83"/>
        <v>53910.28</v>
      </c>
    </row>
    <row r="169" spans="1:36" x14ac:dyDescent="0.2">
      <c r="A169" s="9"/>
      <c r="B169" s="7" t="s">
        <v>91</v>
      </c>
      <c r="C169" s="7" t="s">
        <v>142</v>
      </c>
      <c r="D169" s="6" t="s">
        <v>295</v>
      </c>
      <c r="E169" s="6" t="s">
        <v>398</v>
      </c>
      <c r="F169" s="6" t="s">
        <v>438</v>
      </c>
      <c r="G169" s="6" t="s">
        <v>37</v>
      </c>
      <c r="H169" s="12" t="s">
        <v>1049</v>
      </c>
      <c r="I169" s="6" t="s">
        <v>20</v>
      </c>
      <c r="J169" s="6" t="s">
        <v>762</v>
      </c>
      <c r="K169" s="8" t="s">
        <v>763</v>
      </c>
      <c r="L169" s="10">
        <v>698.59</v>
      </c>
      <c r="M169" s="10">
        <v>73.099999999999994</v>
      </c>
      <c r="N169" s="10">
        <v>83.7</v>
      </c>
      <c r="O169" s="10"/>
      <c r="P169" s="10">
        <v>0</v>
      </c>
      <c r="Q169" s="10">
        <v>2479</v>
      </c>
      <c r="R169" s="10">
        <v>400</v>
      </c>
      <c r="S169" s="10">
        <v>300</v>
      </c>
      <c r="T169" s="10">
        <v>300</v>
      </c>
      <c r="U169" s="8">
        <f t="shared" si="79"/>
        <v>771.69</v>
      </c>
      <c r="V169" s="8">
        <f t="shared" si="100"/>
        <v>83.7</v>
      </c>
      <c r="W169" s="8">
        <f t="shared" si="80"/>
        <v>0</v>
      </c>
      <c r="X169" s="8">
        <f t="shared" si="80"/>
        <v>2479</v>
      </c>
      <c r="Y169" s="8">
        <f t="shared" si="84"/>
        <v>3334.39</v>
      </c>
      <c r="Z169" s="8">
        <f t="shared" si="81"/>
        <v>9260.2800000000007</v>
      </c>
      <c r="AA169" s="8">
        <f t="shared" si="101"/>
        <v>1004.4000000000001</v>
      </c>
      <c r="AB169" s="8">
        <f t="shared" si="98"/>
        <v>0</v>
      </c>
      <c r="AC169" s="8">
        <f t="shared" si="98"/>
        <v>29748</v>
      </c>
      <c r="AD169" s="8">
        <f t="shared" si="82"/>
        <v>40012.68</v>
      </c>
      <c r="AE169" s="8">
        <f t="shared" si="102"/>
        <v>400</v>
      </c>
      <c r="AF169" s="8">
        <f t="shared" si="103"/>
        <v>600</v>
      </c>
      <c r="AG169" s="8"/>
      <c r="AH169" s="8">
        <f t="shared" si="83"/>
        <v>41012.68</v>
      </c>
    </row>
    <row r="170" spans="1:36" x14ac:dyDescent="0.2">
      <c r="A170" s="9"/>
      <c r="B170" s="7" t="s">
        <v>95</v>
      </c>
      <c r="C170" s="7" t="s">
        <v>140</v>
      </c>
      <c r="D170" s="6" t="s">
        <v>336</v>
      </c>
      <c r="E170" s="6" t="s">
        <v>398</v>
      </c>
      <c r="F170" s="6" t="s">
        <v>399</v>
      </c>
      <c r="G170" s="6" t="s">
        <v>764</v>
      </c>
      <c r="H170" s="12" t="s">
        <v>1046</v>
      </c>
      <c r="I170" s="6" t="s">
        <v>16</v>
      </c>
      <c r="J170" s="6" t="s">
        <v>765</v>
      </c>
      <c r="K170" s="8" t="s">
        <v>766</v>
      </c>
      <c r="L170" s="10">
        <v>757.49</v>
      </c>
      <c r="M170" s="10">
        <v>195.59</v>
      </c>
      <c r="N170" s="10">
        <v>83.7</v>
      </c>
      <c r="O170" s="10"/>
      <c r="P170" s="10">
        <v>0</v>
      </c>
      <c r="Q170" s="10">
        <v>3568</v>
      </c>
      <c r="R170" s="10">
        <v>400</v>
      </c>
      <c r="S170" s="10">
        <v>300</v>
      </c>
      <c r="T170" s="10">
        <v>300</v>
      </c>
      <c r="U170" s="8">
        <f t="shared" si="79"/>
        <v>953.08</v>
      </c>
      <c r="V170" s="8">
        <f t="shared" si="100"/>
        <v>83.7</v>
      </c>
      <c r="W170" s="8">
        <f t="shared" si="80"/>
        <v>0</v>
      </c>
      <c r="X170" s="8">
        <f t="shared" si="80"/>
        <v>3568</v>
      </c>
      <c r="Y170" s="8">
        <f t="shared" si="84"/>
        <v>4604.78</v>
      </c>
      <c r="Z170" s="8">
        <f t="shared" si="81"/>
        <v>11436.960000000001</v>
      </c>
      <c r="AA170" s="8">
        <f t="shared" si="101"/>
        <v>1004.4000000000001</v>
      </c>
      <c r="AB170" s="8">
        <f t="shared" si="98"/>
        <v>0</v>
      </c>
      <c r="AC170" s="8">
        <f t="shared" si="98"/>
        <v>42816</v>
      </c>
      <c r="AD170" s="8">
        <f t="shared" si="82"/>
        <v>55257.36</v>
      </c>
      <c r="AE170" s="8">
        <f t="shared" si="102"/>
        <v>400</v>
      </c>
      <c r="AF170" s="8">
        <f t="shared" si="103"/>
        <v>600</v>
      </c>
      <c r="AG170" s="8"/>
      <c r="AH170" s="8">
        <f t="shared" si="83"/>
        <v>56257.36</v>
      </c>
    </row>
    <row r="171" spans="1:36" x14ac:dyDescent="0.2">
      <c r="A171" s="6"/>
      <c r="B171" s="7" t="s">
        <v>1009</v>
      </c>
      <c r="C171" s="7">
        <v>291</v>
      </c>
      <c r="D171" s="6" t="s">
        <v>262</v>
      </c>
      <c r="E171" s="6" t="s">
        <v>398</v>
      </c>
      <c r="F171" s="6" t="s">
        <v>438</v>
      </c>
      <c r="G171" s="6" t="s">
        <v>39</v>
      </c>
      <c r="H171" s="12" t="s">
        <v>1049</v>
      </c>
      <c r="I171" s="6" t="s">
        <v>38</v>
      </c>
      <c r="J171" s="6" t="s">
        <v>767</v>
      </c>
      <c r="K171" s="8" t="s">
        <v>768</v>
      </c>
      <c r="L171" s="8">
        <v>648.77</v>
      </c>
      <c r="M171" s="8">
        <v>256.85000000000002</v>
      </c>
      <c r="N171" s="8">
        <v>83.7</v>
      </c>
      <c r="O171" s="8"/>
      <c r="P171" s="8">
        <v>0</v>
      </c>
      <c r="Q171" s="8">
        <v>2479</v>
      </c>
      <c r="R171" s="8">
        <v>400</v>
      </c>
      <c r="S171" s="8">
        <v>300</v>
      </c>
      <c r="T171" s="8">
        <v>300</v>
      </c>
      <c r="U171" s="8">
        <f t="shared" si="79"/>
        <v>905.62</v>
      </c>
      <c r="V171" s="8">
        <f t="shared" si="100"/>
        <v>83.7</v>
      </c>
      <c r="W171" s="8">
        <f t="shared" si="80"/>
        <v>0</v>
      </c>
      <c r="X171" s="8">
        <f t="shared" si="80"/>
        <v>2479</v>
      </c>
      <c r="Y171" s="8">
        <f t="shared" si="84"/>
        <v>3468.3199999999997</v>
      </c>
      <c r="Z171" s="8">
        <f t="shared" si="81"/>
        <v>10867.44</v>
      </c>
      <c r="AA171" s="8">
        <f t="shared" si="101"/>
        <v>1004.4000000000001</v>
      </c>
      <c r="AB171" s="8">
        <f t="shared" si="98"/>
        <v>0</v>
      </c>
      <c r="AC171" s="8">
        <f t="shared" si="98"/>
        <v>29748</v>
      </c>
      <c r="AD171" s="8">
        <f t="shared" si="82"/>
        <v>41619.840000000004</v>
      </c>
      <c r="AE171" s="8">
        <f t="shared" si="102"/>
        <v>400</v>
      </c>
      <c r="AF171" s="8">
        <f t="shared" si="103"/>
        <v>600</v>
      </c>
      <c r="AG171" s="8"/>
      <c r="AH171" s="8">
        <f t="shared" si="83"/>
        <v>42619.840000000004</v>
      </c>
    </row>
    <row r="172" spans="1:36" x14ac:dyDescent="0.2">
      <c r="A172" s="9"/>
      <c r="B172" s="7" t="s">
        <v>99</v>
      </c>
      <c r="C172" s="7">
        <v>293</v>
      </c>
      <c r="D172" s="6" t="s">
        <v>227</v>
      </c>
      <c r="E172" s="6" t="s">
        <v>398</v>
      </c>
      <c r="F172" s="6" t="s">
        <v>405</v>
      </c>
      <c r="G172" s="6" t="s">
        <v>25</v>
      </c>
      <c r="H172" s="12" t="s">
        <v>1047</v>
      </c>
      <c r="I172" s="6" t="s">
        <v>6</v>
      </c>
      <c r="J172" s="6" t="s">
        <v>769</v>
      </c>
      <c r="K172" s="8" t="s">
        <v>770</v>
      </c>
      <c r="L172" s="10">
        <v>567.16999999999996</v>
      </c>
      <c r="M172" s="10">
        <v>0</v>
      </c>
      <c r="N172" s="10">
        <v>83.7</v>
      </c>
      <c r="O172" s="10"/>
      <c r="P172" s="10">
        <v>2918.49</v>
      </c>
      <c r="Q172" s="10"/>
      <c r="R172" s="10">
        <v>400</v>
      </c>
      <c r="S172" s="10">
        <v>300</v>
      </c>
      <c r="T172" s="10">
        <v>300</v>
      </c>
      <c r="U172" s="8">
        <f t="shared" si="79"/>
        <v>567.16999999999996</v>
      </c>
      <c r="V172" s="8">
        <f t="shared" si="100"/>
        <v>83.7</v>
      </c>
      <c r="W172" s="8">
        <f t="shared" si="80"/>
        <v>2918.49</v>
      </c>
      <c r="X172" s="8">
        <f t="shared" si="80"/>
        <v>0</v>
      </c>
      <c r="Y172" s="8">
        <f t="shared" si="84"/>
        <v>3569.3599999999997</v>
      </c>
      <c r="Z172" s="8">
        <f t="shared" si="81"/>
        <v>6806.0399999999991</v>
      </c>
      <c r="AA172" s="8">
        <f t="shared" si="101"/>
        <v>1004.4000000000001</v>
      </c>
      <c r="AB172" s="8">
        <f t="shared" si="98"/>
        <v>35021.879999999997</v>
      </c>
      <c r="AC172" s="8">
        <f t="shared" si="98"/>
        <v>0</v>
      </c>
      <c r="AD172" s="8">
        <f t="shared" si="82"/>
        <v>42832.32</v>
      </c>
      <c r="AE172" s="8">
        <f t="shared" si="102"/>
        <v>400</v>
      </c>
      <c r="AF172" s="8">
        <f t="shared" si="103"/>
        <v>600</v>
      </c>
      <c r="AG172" s="8"/>
      <c r="AH172" s="8">
        <f t="shared" si="83"/>
        <v>43832.32</v>
      </c>
    </row>
    <row r="173" spans="1:36" s="57" customFormat="1" x14ac:dyDescent="0.2">
      <c r="A173" s="51"/>
      <c r="B173" s="52" t="s">
        <v>1010</v>
      </c>
      <c r="C173" s="52" t="s">
        <v>143</v>
      </c>
      <c r="D173" s="53"/>
      <c r="E173" s="53" t="s">
        <v>398</v>
      </c>
      <c r="F173" s="53" t="s">
        <v>438</v>
      </c>
      <c r="G173" s="53" t="s">
        <v>39</v>
      </c>
      <c r="H173" s="54" t="s">
        <v>1049</v>
      </c>
      <c r="I173" s="53" t="s">
        <v>22</v>
      </c>
      <c r="J173" s="55">
        <v>26621563</v>
      </c>
      <c r="K173" s="50" t="s">
        <v>771</v>
      </c>
      <c r="L173" s="50">
        <v>575.92999999999995</v>
      </c>
      <c r="M173" s="50">
        <v>0</v>
      </c>
      <c r="N173" s="50">
        <v>83.7</v>
      </c>
      <c r="O173" s="50"/>
      <c r="P173" s="50">
        <v>0</v>
      </c>
      <c r="Q173" s="50">
        <v>2479</v>
      </c>
      <c r="R173" s="50">
        <v>400</v>
      </c>
      <c r="S173" s="50">
        <v>300</v>
      </c>
      <c r="T173" s="50">
        <v>300</v>
      </c>
      <c r="U173" s="56">
        <f t="shared" si="79"/>
        <v>575.92999999999995</v>
      </c>
      <c r="V173" s="56">
        <f t="shared" si="100"/>
        <v>83.7</v>
      </c>
      <c r="W173" s="56">
        <f t="shared" si="80"/>
        <v>0</v>
      </c>
      <c r="X173" s="56">
        <f t="shared" si="80"/>
        <v>2479</v>
      </c>
      <c r="Y173" s="56">
        <f t="shared" si="84"/>
        <v>3138.6299999999997</v>
      </c>
      <c r="Z173" s="56">
        <f t="shared" si="81"/>
        <v>6911.16</v>
      </c>
      <c r="AA173" s="56">
        <f t="shared" si="101"/>
        <v>1004.4000000000001</v>
      </c>
      <c r="AB173" s="56">
        <f t="shared" si="98"/>
        <v>0</v>
      </c>
      <c r="AC173" s="56">
        <f t="shared" si="98"/>
        <v>29748</v>
      </c>
      <c r="AD173" s="56">
        <f t="shared" si="82"/>
        <v>37663.56</v>
      </c>
      <c r="AE173" s="56">
        <f t="shared" si="102"/>
        <v>400</v>
      </c>
      <c r="AF173" s="56">
        <f t="shared" si="103"/>
        <v>600</v>
      </c>
      <c r="AG173" s="56"/>
      <c r="AH173" s="56">
        <f t="shared" si="83"/>
        <v>38663.56</v>
      </c>
      <c r="AJ173" s="57" t="s">
        <v>772</v>
      </c>
    </row>
    <row r="174" spans="1:36" s="35" customFormat="1" x14ac:dyDescent="0.2">
      <c r="A174" s="31" t="s">
        <v>773</v>
      </c>
      <c r="B174" s="32"/>
      <c r="C174" s="38"/>
      <c r="D174" s="31"/>
      <c r="E174" s="31"/>
      <c r="F174" s="31"/>
      <c r="G174" s="31"/>
      <c r="H174" s="33"/>
      <c r="I174" s="31"/>
      <c r="J174" s="31"/>
      <c r="K174" s="34"/>
      <c r="L174" s="34">
        <f>+L175+L176+L177+L178+L179</f>
        <v>3303.6000000000004</v>
      </c>
      <c r="M174" s="34">
        <f t="shared" ref="M174:AH174" si="104">+M175+M176+M177+M178+M179</f>
        <v>575.70000000000005</v>
      </c>
      <c r="N174" s="34">
        <f t="shared" si="104"/>
        <v>418.5</v>
      </c>
      <c r="O174" s="34">
        <f t="shared" si="104"/>
        <v>0</v>
      </c>
      <c r="P174" s="34">
        <f>+P175+P176+P177+P178+P179</f>
        <v>13030.11</v>
      </c>
      <c r="Q174" s="34">
        <f>+Q175+Q176+Q177+Q178+Q179</f>
        <v>3568</v>
      </c>
      <c r="R174" s="34">
        <f t="shared" si="104"/>
        <v>2000</v>
      </c>
      <c r="S174" s="34">
        <f t="shared" si="104"/>
        <v>1500</v>
      </c>
      <c r="T174" s="34">
        <f t="shared" si="104"/>
        <v>1500</v>
      </c>
      <c r="U174" s="34">
        <f t="shared" si="104"/>
        <v>3879.3</v>
      </c>
      <c r="V174" s="34">
        <f t="shared" si="104"/>
        <v>418.5</v>
      </c>
      <c r="W174" s="34">
        <f>+W175+W176+W177+W178+W179</f>
        <v>13030.11</v>
      </c>
      <c r="X174" s="34">
        <f>+X175+X176+X177+X178+X179</f>
        <v>3568</v>
      </c>
      <c r="Y174" s="34">
        <f t="shared" si="104"/>
        <v>20895.909999999996</v>
      </c>
      <c r="Z174" s="34">
        <f t="shared" si="104"/>
        <v>46551.600000000006</v>
      </c>
      <c r="AA174" s="34">
        <f t="shared" si="104"/>
        <v>5022</v>
      </c>
      <c r="AB174" s="34">
        <f t="shared" si="104"/>
        <v>156361.31999999998</v>
      </c>
      <c r="AC174" s="34">
        <f t="shared" si="104"/>
        <v>42816</v>
      </c>
      <c r="AD174" s="34">
        <f t="shared" si="104"/>
        <v>250750.92</v>
      </c>
      <c r="AE174" s="34">
        <f t="shared" si="104"/>
        <v>2000</v>
      </c>
      <c r="AF174" s="34">
        <f t="shared" si="104"/>
        <v>3000</v>
      </c>
      <c r="AG174" s="34">
        <f t="shared" si="104"/>
        <v>0</v>
      </c>
      <c r="AH174" s="34">
        <f t="shared" si="104"/>
        <v>255750.92</v>
      </c>
    </row>
    <row r="175" spans="1:36" x14ac:dyDescent="0.2">
      <c r="A175" s="6"/>
      <c r="B175" s="7" t="s">
        <v>1014</v>
      </c>
      <c r="C175" s="7" t="s">
        <v>150</v>
      </c>
      <c r="D175" s="6" t="s">
        <v>350</v>
      </c>
      <c r="E175" s="6" t="s">
        <v>398</v>
      </c>
      <c r="F175" s="6" t="s">
        <v>399</v>
      </c>
      <c r="G175" s="6" t="s">
        <v>149</v>
      </c>
      <c r="H175" s="12" t="s">
        <v>1050</v>
      </c>
      <c r="I175" s="6" t="s">
        <v>16</v>
      </c>
      <c r="J175" s="6"/>
      <c r="K175" s="8"/>
      <c r="L175" s="8">
        <v>757.49</v>
      </c>
      <c r="M175" s="8">
        <v>0</v>
      </c>
      <c r="N175" s="8">
        <v>83.7</v>
      </c>
      <c r="O175" s="8"/>
      <c r="P175" s="8">
        <v>0</v>
      </c>
      <c r="Q175" s="8">
        <v>3568</v>
      </c>
      <c r="R175" s="8">
        <v>400</v>
      </c>
      <c r="S175" s="8">
        <v>300</v>
      </c>
      <c r="T175" s="8">
        <v>300</v>
      </c>
      <c r="U175" s="8">
        <f t="shared" si="79"/>
        <v>757.49</v>
      </c>
      <c r="V175" s="8">
        <f>SUM(N175)</f>
        <v>83.7</v>
      </c>
      <c r="W175" s="8">
        <f t="shared" si="80"/>
        <v>0</v>
      </c>
      <c r="X175" s="8">
        <f t="shared" si="80"/>
        <v>3568</v>
      </c>
      <c r="Y175" s="8">
        <f t="shared" si="84"/>
        <v>4409.1899999999996</v>
      </c>
      <c r="Z175" s="8">
        <f t="shared" si="81"/>
        <v>9089.880000000001</v>
      </c>
      <c r="AA175" s="8">
        <f t="shared" ref="AA175:AA179" si="105">+V175*12</f>
        <v>1004.4000000000001</v>
      </c>
      <c r="AB175" s="8">
        <f t="shared" si="98"/>
        <v>0</v>
      </c>
      <c r="AC175" s="8">
        <f t="shared" si="98"/>
        <v>42816</v>
      </c>
      <c r="AD175" s="8">
        <f t="shared" si="82"/>
        <v>52910.28</v>
      </c>
      <c r="AE175" s="8">
        <f>SUM(R175)</f>
        <v>400</v>
      </c>
      <c r="AF175" s="8">
        <f>SUM(S175:T175)</f>
        <v>600</v>
      </c>
      <c r="AG175" s="8"/>
      <c r="AH175" s="8">
        <f t="shared" si="83"/>
        <v>53910.28</v>
      </c>
    </row>
    <row r="176" spans="1:36" x14ac:dyDescent="0.2">
      <c r="A176" s="9"/>
      <c r="B176" s="7" t="s">
        <v>1017</v>
      </c>
      <c r="C176" s="7" t="s">
        <v>154</v>
      </c>
      <c r="D176" s="6" t="s">
        <v>217</v>
      </c>
      <c r="E176" s="6" t="s">
        <v>398</v>
      </c>
      <c r="F176" s="6" t="s">
        <v>405</v>
      </c>
      <c r="G176" s="6" t="s">
        <v>774</v>
      </c>
      <c r="H176" s="12" t="s">
        <v>1047</v>
      </c>
      <c r="I176" s="6" t="s">
        <v>5</v>
      </c>
      <c r="J176" s="6" t="s">
        <v>775</v>
      </c>
      <c r="K176" s="8" t="s">
        <v>776</v>
      </c>
      <c r="L176" s="10">
        <v>574.92999999999995</v>
      </c>
      <c r="M176" s="10">
        <v>20.69</v>
      </c>
      <c r="N176" s="10">
        <v>83.7</v>
      </c>
      <c r="O176" s="10"/>
      <c r="P176" s="10">
        <v>2918.49</v>
      </c>
      <c r="Q176" s="10">
        <v>0</v>
      </c>
      <c r="R176" s="10">
        <v>400</v>
      </c>
      <c r="S176" s="10">
        <v>300</v>
      </c>
      <c r="T176" s="10">
        <v>300</v>
      </c>
      <c r="U176" s="8">
        <f t="shared" si="79"/>
        <v>595.62</v>
      </c>
      <c r="V176" s="8">
        <f>SUM(N176)</f>
        <v>83.7</v>
      </c>
      <c r="W176" s="8">
        <f t="shared" si="80"/>
        <v>2918.49</v>
      </c>
      <c r="X176" s="8">
        <f t="shared" si="80"/>
        <v>0</v>
      </c>
      <c r="Y176" s="8">
        <f t="shared" si="84"/>
        <v>3597.8099999999995</v>
      </c>
      <c r="Z176" s="8">
        <f t="shared" si="81"/>
        <v>7147.4400000000005</v>
      </c>
      <c r="AA176" s="8">
        <f t="shared" si="105"/>
        <v>1004.4000000000001</v>
      </c>
      <c r="AB176" s="8">
        <f t="shared" si="98"/>
        <v>35021.879999999997</v>
      </c>
      <c r="AC176" s="8">
        <f t="shared" si="98"/>
        <v>0</v>
      </c>
      <c r="AD176" s="8">
        <f t="shared" si="82"/>
        <v>43173.72</v>
      </c>
      <c r="AE176" s="8">
        <f>SUM(R176)</f>
        <v>400</v>
      </c>
      <c r="AF176" s="8">
        <f>SUM(S176:T176)</f>
        <v>600</v>
      </c>
      <c r="AG176" s="8"/>
      <c r="AH176" s="8">
        <f t="shared" si="83"/>
        <v>44173.72</v>
      </c>
    </row>
    <row r="177" spans="1:34" x14ac:dyDescent="0.2">
      <c r="A177" s="6"/>
      <c r="B177" s="7" t="s">
        <v>1015</v>
      </c>
      <c r="C177" s="7" t="s">
        <v>152</v>
      </c>
      <c r="D177" s="6" t="s">
        <v>220</v>
      </c>
      <c r="E177" s="6" t="s">
        <v>398</v>
      </c>
      <c r="F177" s="6" t="s">
        <v>438</v>
      </c>
      <c r="G177" s="6" t="s">
        <v>777</v>
      </c>
      <c r="H177" s="12" t="s">
        <v>1049</v>
      </c>
      <c r="I177" s="6" t="s">
        <v>10</v>
      </c>
      <c r="J177" s="6" t="s">
        <v>778</v>
      </c>
      <c r="K177" s="8" t="s">
        <v>779</v>
      </c>
      <c r="L177" s="8">
        <v>673.65</v>
      </c>
      <c r="M177" s="8">
        <v>190.72</v>
      </c>
      <c r="N177" s="8">
        <v>83.7</v>
      </c>
      <c r="O177" s="8"/>
      <c r="P177" s="8">
        <v>3370.54</v>
      </c>
      <c r="Q177" s="8">
        <v>0</v>
      </c>
      <c r="R177" s="8">
        <v>400</v>
      </c>
      <c r="S177" s="8">
        <v>300</v>
      </c>
      <c r="T177" s="8">
        <v>300</v>
      </c>
      <c r="U177" s="8">
        <f t="shared" si="79"/>
        <v>864.37</v>
      </c>
      <c r="V177" s="8">
        <f>SUM(N177)</f>
        <v>83.7</v>
      </c>
      <c r="W177" s="8">
        <f t="shared" si="80"/>
        <v>3370.54</v>
      </c>
      <c r="X177" s="8">
        <f t="shared" si="80"/>
        <v>0</v>
      </c>
      <c r="Y177" s="8">
        <f t="shared" si="84"/>
        <v>4318.6099999999997</v>
      </c>
      <c r="Z177" s="8">
        <f t="shared" si="81"/>
        <v>10372.44</v>
      </c>
      <c r="AA177" s="8">
        <f t="shared" si="105"/>
        <v>1004.4000000000001</v>
      </c>
      <c r="AB177" s="8">
        <f t="shared" si="98"/>
        <v>40446.479999999996</v>
      </c>
      <c r="AC177" s="8">
        <f t="shared" si="98"/>
        <v>0</v>
      </c>
      <c r="AD177" s="8">
        <f t="shared" si="82"/>
        <v>51823.32</v>
      </c>
      <c r="AE177" s="8">
        <f>SUM(R177)</f>
        <v>400</v>
      </c>
      <c r="AF177" s="8">
        <f>SUM(S177:T177)</f>
        <v>600</v>
      </c>
      <c r="AG177" s="8"/>
      <c r="AH177" s="8">
        <f t="shared" si="83"/>
        <v>52823.32</v>
      </c>
    </row>
    <row r="178" spans="1:34" x14ac:dyDescent="0.2">
      <c r="A178" s="9"/>
      <c r="B178" s="7" t="s">
        <v>103</v>
      </c>
      <c r="C178" s="7" t="s">
        <v>151</v>
      </c>
      <c r="D178" s="6" t="s">
        <v>248</v>
      </c>
      <c r="E178" s="6" t="s">
        <v>398</v>
      </c>
      <c r="F178" s="6" t="s">
        <v>438</v>
      </c>
      <c r="G178" s="6" t="s">
        <v>777</v>
      </c>
      <c r="H178" s="12" t="s">
        <v>1049</v>
      </c>
      <c r="I178" s="6" t="s">
        <v>10</v>
      </c>
      <c r="J178" s="6" t="s">
        <v>780</v>
      </c>
      <c r="K178" s="8" t="s">
        <v>781</v>
      </c>
      <c r="L178" s="10">
        <v>673.65</v>
      </c>
      <c r="M178" s="10">
        <v>181.22</v>
      </c>
      <c r="N178" s="10">
        <v>83.7</v>
      </c>
      <c r="O178" s="10"/>
      <c r="P178" s="8">
        <v>3370.54</v>
      </c>
      <c r="Q178" s="8">
        <v>0</v>
      </c>
      <c r="R178" s="10">
        <v>400</v>
      </c>
      <c r="S178" s="10">
        <v>300</v>
      </c>
      <c r="T178" s="10">
        <v>300</v>
      </c>
      <c r="U178" s="8">
        <f t="shared" si="79"/>
        <v>854.87</v>
      </c>
      <c r="V178" s="8">
        <f>SUM(N178)</f>
        <v>83.7</v>
      </c>
      <c r="W178" s="8">
        <f t="shared" si="80"/>
        <v>3370.54</v>
      </c>
      <c r="X178" s="8">
        <f t="shared" si="80"/>
        <v>0</v>
      </c>
      <c r="Y178" s="8">
        <f t="shared" si="84"/>
        <v>4309.1099999999997</v>
      </c>
      <c r="Z178" s="8">
        <f t="shared" si="81"/>
        <v>10258.44</v>
      </c>
      <c r="AA178" s="8">
        <f t="shared" si="105"/>
        <v>1004.4000000000001</v>
      </c>
      <c r="AB178" s="8">
        <f t="shared" si="98"/>
        <v>40446.479999999996</v>
      </c>
      <c r="AC178" s="8">
        <f t="shared" si="98"/>
        <v>0</v>
      </c>
      <c r="AD178" s="8">
        <f t="shared" si="82"/>
        <v>51709.32</v>
      </c>
      <c r="AE178" s="8">
        <f>SUM(R178)</f>
        <v>400</v>
      </c>
      <c r="AF178" s="8">
        <f>SUM(S178:T178)</f>
        <v>600</v>
      </c>
      <c r="AG178" s="8"/>
      <c r="AH178" s="8">
        <f t="shared" si="83"/>
        <v>52709.32</v>
      </c>
    </row>
    <row r="179" spans="1:34" x14ac:dyDescent="0.2">
      <c r="A179" s="9"/>
      <c r="B179" s="7" t="s">
        <v>1016</v>
      </c>
      <c r="C179" s="7" t="s">
        <v>153</v>
      </c>
      <c r="D179" s="6" t="s">
        <v>291</v>
      </c>
      <c r="E179" s="6" t="s">
        <v>398</v>
      </c>
      <c r="F179" s="6" t="s">
        <v>438</v>
      </c>
      <c r="G179" s="6" t="s">
        <v>782</v>
      </c>
      <c r="H179" s="12" t="s">
        <v>1049</v>
      </c>
      <c r="I179" s="6" t="s">
        <v>40</v>
      </c>
      <c r="J179" s="6" t="s">
        <v>783</v>
      </c>
      <c r="K179" s="8" t="s">
        <v>784</v>
      </c>
      <c r="L179" s="10">
        <v>623.88</v>
      </c>
      <c r="M179" s="10">
        <v>183.07</v>
      </c>
      <c r="N179" s="10">
        <v>83.7</v>
      </c>
      <c r="O179" s="10"/>
      <c r="P179" s="8">
        <v>3370.54</v>
      </c>
      <c r="Q179" s="8">
        <v>0</v>
      </c>
      <c r="R179" s="10">
        <v>400</v>
      </c>
      <c r="S179" s="10">
        <v>300</v>
      </c>
      <c r="T179" s="10">
        <v>300</v>
      </c>
      <c r="U179" s="8">
        <f t="shared" si="79"/>
        <v>806.95</v>
      </c>
      <c r="V179" s="8">
        <f>SUM(N179)</f>
        <v>83.7</v>
      </c>
      <c r="W179" s="8">
        <f t="shared" si="80"/>
        <v>3370.54</v>
      </c>
      <c r="X179" s="8">
        <f t="shared" si="80"/>
        <v>0</v>
      </c>
      <c r="Y179" s="8">
        <f t="shared" si="84"/>
        <v>4261.1899999999996</v>
      </c>
      <c r="Z179" s="8">
        <f t="shared" si="81"/>
        <v>9683.4000000000015</v>
      </c>
      <c r="AA179" s="8">
        <f t="shared" si="105"/>
        <v>1004.4000000000001</v>
      </c>
      <c r="AB179" s="8">
        <f t="shared" si="98"/>
        <v>40446.479999999996</v>
      </c>
      <c r="AC179" s="8">
        <f t="shared" si="98"/>
        <v>0</v>
      </c>
      <c r="AD179" s="8">
        <f t="shared" si="82"/>
        <v>51134.28</v>
      </c>
      <c r="AE179" s="8">
        <f>SUM(R179)</f>
        <v>400</v>
      </c>
      <c r="AF179" s="8">
        <f>SUM(S179:T179)</f>
        <v>600</v>
      </c>
      <c r="AG179" s="8"/>
      <c r="AH179" s="8">
        <f t="shared" si="83"/>
        <v>52134.28</v>
      </c>
    </row>
    <row r="180" spans="1:34" s="35" customFormat="1" x14ac:dyDescent="0.2">
      <c r="A180" s="31" t="s">
        <v>785</v>
      </c>
      <c r="B180" s="32"/>
      <c r="C180" s="38"/>
      <c r="D180" s="31"/>
      <c r="E180" s="31"/>
      <c r="F180" s="31"/>
      <c r="G180" s="31"/>
      <c r="H180" s="33"/>
      <c r="I180" s="31"/>
      <c r="J180" s="31"/>
      <c r="K180" s="34"/>
      <c r="L180" s="34">
        <f>+L181+L182</f>
        <v>1456.08</v>
      </c>
      <c r="M180" s="34">
        <f t="shared" ref="M180:AH180" si="106">+M181+M182</f>
        <v>195.59</v>
      </c>
      <c r="N180" s="34">
        <f t="shared" si="106"/>
        <v>167.4</v>
      </c>
      <c r="O180" s="34">
        <f t="shared" si="106"/>
        <v>0</v>
      </c>
      <c r="P180" s="34">
        <f>+P181+P182</f>
        <v>3370.54</v>
      </c>
      <c r="Q180" s="34">
        <f>+Q181+Q182</f>
        <v>3568</v>
      </c>
      <c r="R180" s="34">
        <f t="shared" si="106"/>
        <v>800</v>
      </c>
      <c r="S180" s="34">
        <f t="shared" si="106"/>
        <v>600</v>
      </c>
      <c r="T180" s="34">
        <f t="shared" si="106"/>
        <v>600</v>
      </c>
      <c r="U180" s="34">
        <f t="shared" si="106"/>
        <v>1651.67</v>
      </c>
      <c r="V180" s="34">
        <f t="shared" si="106"/>
        <v>167.4</v>
      </c>
      <c r="W180" s="34">
        <f>+W181+W182</f>
        <v>3370.54</v>
      </c>
      <c r="X180" s="34">
        <f>+X181+X182</f>
        <v>3568</v>
      </c>
      <c r="Y180" s="34">
        <f t="shared" si="106"/>
        <v>8757.61</v>
      </c>
      <c r="Z180" s="34">
        <f t="shared" si="106"/>
        <v>19820.04</v>
      </c>
      <c r="AA180" s="34">
        <f t="shared" si="106"/>
        <v>2008.8000000000002</v>
      </c>
      <c r="AB180" s="34">
        <f t="shared" si="106"/>
        <v>40446.479999999996</v>
      </c>
      <c r="AC180" s="34">
        <f t="shared" si="106"/>
        <v>42816</v>
      </c>
      <c r="AD180" s="34">
        <f t="shared" si="106"/>
        <v>105091.32</v>
      </c>
      <c r="AE180" s="34">
        <f t="shared" si="106"/>
        <v>800</v>
      </c>
      <c r="AF180" s="34">
        <f t="shared" si="106"/>
        <v>1200</v>
      </c>
      <c r="AG180" s="34">
        <f t="shared" si="106"/>
        <v>0</v>
      </c>
      <c r="AH180" s="34">
        <f t="shared" si="106"/>
        <v>107091.32</v>
      </c>
    </row>
    <row r="181" spans="1:34" x14ac:dyDescent="0.2">
      <c r="A181" s="9"/>
      <c r="B181" s="7" t="s">
        <v>104</v>
      </c>
      <c r="C181" s="7" t="s">
        <v>156</v>
      </c>
      <c r="D181" s="6" t="s">
        <v>242</v>
      </c>
      <c r="E181" s="6" t="s">
        <v>398</v>
      </c>
      <c r="F181" s="6" t="s">
        <v>438</v>
      </c>
      <c r="G181" s="6" t="s">
        <v>35</v>
      </c>
      <c r="H181" s="12" t="s">
        <v>1049</v>
      </c>
      <c r="I181" s="6" t="s">
        <v>20</v>
      </c>
      <c r="J181" s="6" t="s">
        <v>786</v>
      </c>
      <c r="K181" s="8" t="s">
        <v>787</v>
      </c>
      <c r="L181" s="10">
        <v>698.59</v>
      </c>
      <c r="M181" s="10">
        <v>0</v>
      </c>
      <c r="N181" s="10">
        <v>83.7</v>
      </c>
      <c r="O181" s="10"/>
      <c r="P181" s="10">
        <v>3370.54</v>
      </c>
      <c r="Q181" s="10"/>
      <c r="R181" s="10">
        <v>400</v>
      </c>
      <c r="S181" s="10">
        <v>300</v>
      </c>
      <c r="T181" s="10">
        <v>300</v>
      </c>
      <c r="U181" s="8">
        <f t="shared" si="79"/>
        <v>698.59</v>
      </c>
      <c r="V181" s="8">
        <f>SUM(N181)</f>
        <v>83.7</v>
      </c>
      <c r="W181" s="8">
        <f t="shared" si="80"/>
        <v>3370.54</v>
      </c>
      <c r="X181" s="8">
        <f t="shared" si="80"/>
        <v>0</v>
      </c>
      <c r="Y181" s="8">
        <f t="shared" si="84"/>
        <v>4152.83</v>
      </c>
      <c r="Z181" s="8">
        <f t="shared" si="81"/>
        <v>8383.08</v>
      </c>
      <c r="AA181" s="8">
        <f>+V181*12</f>
        <v>1004.4000000000001</v>
      </c>
      <c r="AB181" s="8">
        <f t="shared" si="98"/>
        <v>40446.479999999996</v>
      </c>
      <c r="AC181" s="8">
        <f t="shared" si="98"/>
        <v>0</v>
      </c>
      <c r="AD181" s="8">
        <f t="shared" si="82"/>
        <v>49833.96</v>
      </c>
      <c r="AE181" s="8">
        <f>SUM(R181)</f>
        <v>400</v>
      </c>
      <c r="AF181" s="8">
        <f>SUM(S181:T181)</f>
        <v>600</v>
      </c>
      <c r="AG181" s="8"/>
      <c r="AH181" s="8">
        <f t="shared" si="83"/>
        <v>50833.96</v>
      </c>
    </row>
    <row r="182" spans="1:34" x14ac:dyDescent="0.2">
      <c r="A182" s="9"/>
      <c r="B182" s="7" t="s">
        <v>1018</v>
      </c>
      <c r="C182" s="7" t="s">
        <v>155</v>
      </c>
      <c r="D182" s="6" t="s">
        <v>270</v>
      </c>
      <c r="E182" s="6" t="s">
        <v>398</v>
      </c>
      <c r="F182" s="6" t="s">
        <v>399</v>
      </c>
      <c r="G182" s="6" t="s">
        <v>788</v>
      </c>
      <c r="H182" s="12" t="s">
        <v>1050</v>
      </c>
      <c r="I182" s="6" t="s">
        <v>16</v>
      </c>
      <c r="J182" s="6" t="s">
        <v>789</v>
      </c>
      <c r="K182" s="8" t="s">
        <v>790</v>
      </c>
      <c r="L182" s="10">
        <v>757.49</v>
      </c>
      <c r="M182" s="10">
        <v>195.59</v>
      </c>
      <c r="N182" s="10">
        <v>83.7</v>
      </c>
      <c r="O182" s="10"/>
      <c r="P182" s="10">
        <v>0</v>
      </c>
      <c r="Q182" s="10">
        <v>3568</v>
      </c>
      <c r="R182" s="10">
        <v>400</v>
      </c>
      <c r="S182" s="10">
        <v>300</v>
      </c>
      <c r="T182" s="10">
        <v>300</v>
      </c>
      <c r="U182" s="8">
        <f t="shared" si="79"/>
        <v>953.08</v>
      </c>
      <c r="V182" s="8">
        <f>SUM(N182)</f>
        <v>83.7</v>
      </c>
      <c r="W182" s="8">
        <f t="shared" si="80"/>
        <v>0</v>
      </c>
      <c r="X182" s="8">
        <f t="shared" si="80"/>
        <v>3568</v>
      </c>
      <c r="Y182" s="8">
        <f t="shared" si="84"/>
        <v>4604.78</v>
      </c>
      <c r="Z182" s="8">
        <f t="shared" si="81"/>
        <v>11436.960000000001</v>
      </c>
      <c r="AA182" s="8">
        <f>+V182*12</f>
        <v>1004.4000000000001</v>
      </c>
      <c r="AB182" s="8">
        <f t="shared" si="98"/>
        <v>0</v>
      </c>
      <c r="AC182" s="8">
        <f t="shared" si="98"/>
        <v>42816</v>
      </c>
      <c r="AD182" s="8">
        <f t="shared" si="82"/>
        <v>55257.36</v>
      </c>
      <c r="AE182" s="8">
        <f>SUM(R182)</f>
        <v>400</v>
      </c>
      <c r="AF182" s="8">
        <f>SUM(S182:T182)</f>
        <v>600</v>
      </c>
      <c r="AG182" s="8"/>
      <c r="AH182" s="8">
        <f t="shared" si="83"/>
        <v>56257.36</v>
      </c>
    </row>
    <row r="183" spans="1:34" s="35" customFormat="1" x14ac:dyDescent="0.2">
      <c r="A183" s="31" t="s">
        <v>791</v>
      </c>
      <c r="B183" s="32"/>
      <c r="C183" s="38"/>
      <c r="D183" s="31"/>
      <c r="E183" s="31"/>
      <c r="F183" s="31"/>
      <c r="G183" s="31"/>
      <c r="H183" s="33"/>
      <c r="I183" s="31"/>
      <c r="J183" s="31"/>
      <c r="K183" s="34"/>
      <c r="L183" s="34">
        <f>+L184+L185+L186+L187+L188</f>
        <v>3380</v>
      </c>
      <c r="M183" s="34">
        <f t="shared" ref="M183:AH183" si="107">+M184+M185+M186+M187+M188</f>
        <v>112.26</v>
      </c>
      <c r="N183" s="34">
        <f t="shared" si="107"/>
        <v>418.5</v>
      </c>
      <c r="O183" s="34">
        <f t="shared" si="107"/>
        <v>0</v>
      </c>
      <c r="P183" s="34">
        <f>+P184+P185+P186+P187+P188</f>
        <v>9471.2200000000012</v>
      </c>
      <c r="Q183" s="34">
        <f>+Q184+Q185+Q186+Q187+Q188</f>
        <v>6047</v>
      </c>
      <c r="R183" s="34">
        <f t="shared" si="107"/>
        <v>2000</v>
      </c>
      <c r="S183" s="34">
        <f t="shared" si="107"/>
        <v>1500</v>
      </c>
      <c r="T183" s="34">
        <f t="shared" si="107"/>
        <v>1500</v>
      </c>
      <c r="U183" s="34">
        <f t="shared" si="107"/>
        <v>3492.26</v>
      </c>
      <c r="V183" s="34">
        <f t="shared" si="107"/>
        <v>418.5</v>
      </c>
      <c r="W183" s="34">
        <f>+W184+W185+W186+W187+W188</f>
        <v>9471.2200000000012</v>
      </c>
      <c r="X183" s="34">
        <f>+X184+X185+X186+X187+X188</f>
        <v>6047</v>
      </c>
      <c r="Y183" s="34">
        <f t="shared" si="107"/>
        <v>19428.98</v>
      </c>
      <c r="Z183" s="34">
        <f t="shared" si="107"/>
        <v>41907.12000000001</v>
      </c>
      <c r="AA183" s="34">
        <f t="shared" si="107"/>
        <v>5022</v>
      </c>
      <c r="AB183" s="34">
        <f t="shared" si="107"/>
        <v>113654.64</v>
      </c>
      <c r="AC183" s="34">
        <f t="shared" si="107"/>
        <v>72564</v>
      </c>
      <c r="AD183" s="34">
        <f t="shared" si="107"/>
        <v>233147.76</v>
      </c>
      <c r="AE183" s="34">
        <f t="shared" si="107"/>
        <v>2000</v>
      </c>
      <c r="AF183" s="34">
        <f t="shared" si="107"/>
        <v>3000</v>
      </c>
      <c r="AG183" s="34">
        <f t="shared" si="107"/>
        <v>0</v>
      </c>
      <c r="AH183" s="34">
        <f t="shared" si="107"/>
        <v>238147.76000000004</v>
      </c>
    </row>
    <row r="184" spans="1:34" x14ac:dyDescent="0.2">
      <c r="A184" s="9"/>
      <c r="B184" s="7" t="s">
        <v>101</v>
      </c>
      <c r="C184" s="7" t="s">
        <v>145</v>
      </c>
      <c r="D184" s="6" t="s">
        <v>200</v>
      </c>
      <c r="E184" s="6" t="s">
        <v>398</v>
      </c>
      <c r="F184" s="6" t="s">
        <v>438</v>
      </c>
      <c r="G184" s="6" t="s">
        <v>792</v>
      </c>
      <c r="H184" s="12" t="s">
        <v>1049</v>
      </c>
      <c r="I184" s="6" t="s">
        <v>20</v>
      </c>
      <c r="J184" s="6" t="s">
        <v>793</v>
      </c>
      <c r="K184" s="8" t="s">
        <v>794</v>
      </c>
      <c r="L184" s="10">
        <v>698.59</v>
      </c>
      <c r="M184" s="10">
        <v>0</v>
      </c>
      <c r="N184" s="10">
        <v>83.7</v>
      </c>
      <c r="O184" s="10"/>
      <c r="P184" s="10">
        <v>3370.54</v>
      </c>
      <c r="Q184" s="10"/>
      <c r="R184" s="10">
        <v>400</v>
      </c>
      <c r="S184" s="10">
        <v>300</v>
      </c>
      <c r="T184" s="10">
        <v>300</v>
      </c>
      <c r="U184" s="8">
        <f t="shared" si="79"/>
        <v>698.59</v>
      </c>
      <c r="V184" s="8">
        <f>SUM(N184)</f>
        <v>83.7</v>
      </c>
      <c r="W184" s="8">
        <f t="shared" si="80"/>
        <v>3370.54</v>
      </c>
      <c r="X184" s="8">
        <f t="shared" si="80"/>
        <v>0</v>
      </c>
      <c r="Y184" s="8">
        <f t="shared" si="84"/>
        <v>4152.83</v>
      </c>
      <c r="Z184" s="8">
        <f t="shared" si="81"/>
        <v>8383.08</v>
      </c>
      <c r="AA184" s="8">
        <f t="shared" ref="AA184:AA188" si="108">+V184*12</f>
        <v>1004.4000000000001</v>
      </c>
      <c r="AB184" s="8">
        <f t="shared" si="98"/>
        <v>40446.479999999996</v>
      </c>
      <c r="AC184" s="8">
        <f t="shared" si="98"/>
        <v>0</v>
      </c>
      <c r="AD184" s="8">
        <f t="shared" si="82"/>
        <v>49833.96</v>
      </c>
      <c r="AE184" s="8">
        <f>SUM(R184)</f>
        <v>400</v>
      </c>
      <c r="AF184" s="8">
        <f>SUM(S184:T184)</f>
        <v>600</v>
      </c>
      <c r="AG184" s="8"/>
      <c r="AH184" s="8">
        <f t="shared" si="83"/>
        <v>50833.96</v>
      </c>
    </row>
    <row r="185" spans="1:34" x14ac:dyDescent="0.2">
      <c r="A185" s="9"/>
      <c r="B185" s="7" t="s">
        <v>93</v>
      </c>
      <c r="C185" s="7" t="s">
        <v>147</v>
      </c>
      <c r="D185" s="6" t="s">
        <v>225</v>
      </c>
      <c r="E185" s="6" t="s">
        <v>398</v>
      </c>
      <c r="F185" s="6" t="s">
        <v>486</v>
      </c>
      <c r="G185" s="6" t="s">
        <v>487</v>
      </c>
      <c r="H185" s="12" t="s">
        <v>1047</v>
      </c>
      <c r="I185" s="6" t="s">
        <v>26</v>
      </c>
      <c r="J185" s="6" t="s">
        <v>795</v>
      </c>
      <c r="K185" s="8" t="s">
        <v>796</v>
      </c>
      <c r="L185" s="10">
        <v>551.67999999999995</v>
      </c>
      <c r="M185" s="10">
        <v>0</v>
      </c>
      <c r="N185" s="10">
        <v>83.7</v>
      </c>
      <c r="O185" s="10"/>
      <c r="P185" s="10">
        <v>2730.14</v>
      </c>
      <c r="Q185" s="10"/>
      <c r="R185" s="10">
        <v>400</v>
      </c>
      <c r="S185" s="10">
        <v>300</v>
      </c>
      <c r="T185" s="10">
        <v>300</v>
      </c>
      <c r="U185" s="8">
        <f t="shared" si="79"/>
        <v>551.67999999999995</v>
      </c>
      <c r="V185" s="8">
        <f>SUM(N185)</f>
        <v>83.7</v>
      </c>
      <c r="W185" s="8">
        <f t="shared" si="80"/>
        <v>2730.14</v>
      </c>
      <c r="X185" s="8">
        <f t="shared" si="80"/>
        <v>0</v>
      </c>
      <c r="Y185" s="8">
        <f t="shared" si="84"/>
        <v>3365.5199999999995</v>
      </c>
      <c r="Z185" s="8">
        <f t="shared" si="81"/>
        <v>6620.16</v>
      </c>
      <c r="AA185" s="8">
        <f t="shared" si="108"/>
        <v>1004.4000000000001</v>
      </c>
      <c r="AB185" s="8">
        <f t="shared" si="98"/>
        <v>32761.68</v>
      </c>
      <c r="AC185" s="8">
        <f t="shared" si="98"/>
        <v>0</v>
      </c>
      <c r="AD185" s="8">
        <f t="shared" si="82"/>
        <v>40386.240000000005</v>
      </c>
      <c r="AE185" s="8">
        <f>SUM(R185)</f>
        <v>400</v>
      </c>
      <c r="AF185" s="8">
        <f>SUM(S185:T185)</f>
        <v>600</v>
      </c>
      <c r="AG185" s="8"/>
      <c r="AH185" s="8">
        <f t="shared" si="83"/>
        <v>41386.240000000005</v>
      </c>
    </row>
    <row r="186" spans="1:34" x14ac:dyDescent="0.2">
      <c r="A186" s="6"/>
      <c r="B186" s="7" t="s">
        <v>92</v>
      </c>
      <c r="C186" s="7" t="s">
        <v>146</v>
      </c>
      <c r="D186" s="6" t="s">
        <v>797</v>
      </c>
      <c r="E186" s="6" t="s">
        <v>398</v>
      </c>
      <c r="F186" s="6" t="s">
        <v>438</v>
      </c>
      <c r="G186" s="6" t="s">
        <v>514</v>
      </c>
      <c r="H186" s="12" t="s">
        <v>1049</v>
      </c>
      <c r="I186" s="6" t="s">
        <v>10</v>
      </c>
      <c r="J186" s="6"/>
      <c r="K186" s="8"/>
      <c r="L186" s="8">
        <v>673.65</v>
      </c>
      <c r="M186" s="8">
        <v>0</v>
      </c>
      <c r="N186" s="8">
        <v>83.7</v>
      </c>
      <c r="O186" s="8"/>
      <c r="P186" s="8">
        <v>0</v>
      </c>
      <c r="Q186" s="8">
        <v>2479</v>
      </c>
      <c r="R186" s="8">
        <v>400</v>
      </c>
      <c r="S186" s="8">
        <v>300</v>
      </c>
      <c r="T186" s="8">
        <v>300</v>
      </c>
      <c r="U186" s="8">
        <f t="shared" si="79"/>
        <v>673.65</v>
      </c>
      <c r="V186" s="8">
        <f>SUM(N186)</f>
        <v>83.7</v>
      </c>
      <c r="W186" s="8">
        <f t="shared" si="80"/>
        <v>0</v>
      </c>
      <c r="X186" s="8">
        <f t="shared" si="80"/>
        <v>2479</v>
      </c>
      <c r="Y186" s="8">
        <f t="shared" si="84"/>
        <v>3236.35</v>
      </c>
      <c r="Z186" s="8">
        <f t="shared" si="81"/>
        <v>8083.7999999999993</v>
      </c>
      <c r="AA186" s="8">
        <f t="shared" si="108"/>
        <v>1004.4000000000001</v>
      </c>
      <c r="AB186" s="8">
        <f t="shared" si="98"/>
        <v>0</v>
      </c>
      <c r="AC186" s="8">
        <f t="shared" si="98"/>
        <v>29748</v>
      </c>
      <c r="AD186" s="8">
        <f t="shared" si="82"/>
        <v>38836.199999999997</v>
      </c>
      <c r="AE186" s="8">
        <f>SUM(R186)</f>
        <v>400</v>
      </c>
      <c r="AF186" s="8">
        <f>SUM(S186:T186)</f>
        <v>600</v>
      </c>
      <c r="AG186" s="8"/>
      <c r="AH186" s="8">
        <f t="shared" si="83"/>
        <v>39836.199999999997</v>
      </c>
    </row>
    <row r="187" spans="1:34" x14ac:dyDescent="0.2">
      <c r="A187" s="9"/>
      <c r="B187" s="7" t="s">
        <v>100</v>
      </c>
      <c r="C187" s="7">
        <v>296</v>
      </c>
      <c r="D187" s="6" t="s">
        <v>263</v>
      </c>
      <c r="E187" s="6" t="s">
        <v>398</v>
      </c>
      <c r="F187" s="6" t="s">
        <v>438</v>
      </c>
      <c r="G187" s="6" t="s">
        <v>792</v>
      </c>
      <c r="H187" s="12" t="s">
        <v>1049</v>
      </c>
      <c r="I187" s="6" t="s">
        <v>20</v>
      </c>
      <c r="J187" s="6" t="s">
        <v>798</v>
      </c>
      <c r="K187" s="8" t="s">
        <v>799</v>
      </c>
      <c r="L187" s="10">
        <v>698.59</v>
      </c>
      <c r="M187" s="10">
        <v>112.26</v>
      </c>
      <c r="N187" s="10">
        <v>83.7</v>
      </c>
      <c r="O187" s="10"/>
      <c r="P187" s="10">
        <v>3370.54</v>
      </c>
      <c r="Q187" s="10"/>
      <c r="R187" s="10">
        <v>400</v>
      </c>
      <c r="S187" s="10">
        <v>300</v>
      </c>
      <c r="T187" s="10">
        <v>300</v>
      </c>
      <c r="U187" s="8">
        <f t="shared" si="79"/>
        <v>810.85</v>
      </c>
      <c r="V187" s="8">
        <f>SUM(N187)</f>
        <v>83.7</v>
      </c>
      <c r="W187" s="8">
        <f t="shared" si="80"/>
        <v>3370.54</v>
      </c>
      <c r="X187" s="8">
        <f t="shared" si="80"/>
        <v>0</v>
      </c>
      <c r="Y187" s="8">
        <f t="shared" si="84"/>
        <v>4265.09</v>
      </c>
      <c r="Z187" s="8">
        <f t="shared" si="81"/>
        <v>9730.2000000000007</v>
      </c>
      <c r="AA187" s="8">
        <f t="shared" si="108"/>
        <v>1004.4000000000001</v>
      </c>
      <c r="AB187" s="8">
        <f t="shared" si="98"/>
        <v>40446.479999999996</v>
      </c>
      <c r="AC187" s="8">
        <f t="shared" si="98"/>
        <v>0</v>
      </c>
      <c r="AD187" s="8">
        <f t="shared" si="82"/>
        <v>51181.08</v>
      </c>
      <c r="AE187" s="8">
        <f>SUM(R187)</f>
        <v>400</v>
      </c>
      <c r="AF187" s="8">
        <f>SUM(S187:T187)</f>
        <v>600</v>
      </c>
      <c r="AG187" s="8"/>
      <c r="AH187" s="8">
        <f t="shared" si="83"/>
        <v>52181.08</v>
      </c>
    </row>
    <row r="188" spans="1:34" x14ac:dyDescent="0.2">
      <c r="A188" s="6"/>
      <c r="B188" s="7" t="s">
        <v>102</v>
      </c>
      <c r="C188" s="7" t="s">
        <v>144</v>
      </c>
      <c r="D188" s="6" t="s">
        <v>800</v>
      </c>
      <c r="E188" s="6" t="s">
        <v>398</v>
      </c>
      <c r="F188" s="6" t="s">
        <v>399</v>
      </c>
      <c r="G188" s="6" t="s">
        <v>801</v>
      </c>
      <c r="H188" s="12" t="s">
        <v>1046</v>
      </c>
      <c r="I188" s="6" t="s">
        <v>16</v>
      </c>
      <c r="J188" s="6"/>
      <c r="K188" s="8"/>
      <c r="L188" s="8">
        <v>757.49</v>
      </c>
      <c r="M188" s="8">
        <v>0</v>
      </c>
      <c r="N188" s="8">
        <v>83.7</v>
      </c>
      <c r="O188" s="8"/>
      <c r="P188" s="8">
        <v>0</v>
      </c>
      <c r="Q188" s="8">
        <v>3568</v>
      </c>
      <c r="R188" s="8">
        <v>400</v>
      </c>
      <c r="S188" s="8">
        <v>300</v>
      </c>
      <c r="T188" s="8">
        <v>300</v>
      </c>
      <c r="U188" s="8">
        <f t="shared" si="79"/>
        <v>757.49</v>
      </c>
      <c r="V188" s="8">
        <f>SUM(N188)</f>
        <v>83.7</v>
      </c>
      <c r="W188" s="8">
        <f t="shared" si="80"/>
        <v>0</v>
      </c>
      <c r="X188" s="8">
        <f t="shared" si="80"/>
        <v>3568</v>
      </c>
      <c r="Y188" s="8">
        <f t="shared" si="84"/>
        <v>4409.1899999999996</v>
      </c>
      <c r="Z188" s="8">
        <f t="shared" si="81"/>
        <v>9089.880000000001</v>
      </c>
      <c r="AA188" s="8">
        <f t="shared" si="108"/>
        <v>1004.4000000000001</v>
      </c>
      <c r="AB188" s="8">
        <f t="shared" si="98"/>
        <v>0</v>
      </c>
      <c r="AC188" s="8">
        <f t="shared" si="98"/>
        <v>42816</v>
      </c>
      <c r="AD188" s="8">
        <f t="shared" si="82"/>
        <v>52910.28</v>
      </c>
      <c r="AE188" s="8">
        <f>SUM(R188)</f>
        <v>400</v>
      </c>
      <c r="AF188" s="8">
        <f>SUM(S188:T188)</f>
        <v>600</v>
      </c>
      <c r="AG188" s="8"/>
      <c r="AH188" s="8">
        <f t="shared" si="83"/>
        <v>53910.28</v>
      </c>
    </row>
    <row r="189" spans="1:34" s="35" customFormat="1" x14ac:dyDescent="0.2">
      <c r="A189" s="31" t="s">
        <v>802</v>
      </c>
      <c r="B189" s="32"/>
      <c r="C189" s="38"/>
      <c r="D189" s="31"/>
      <c r="E189" s="31"/>
      <c r="F189" s="31"/>
      <c r="G189" s="31"/>
      <c r="H189" s="33"/>
      <c r="I189" s="31"/>
      <c r="J189" s="31"/>
      <c r="K189" s="34"/>
      <c r="L189" s="34">
        <f>+L190</f>
        <v>757.49</v>
      </c>
      <c r="M189" s="34">
        <f t="shared" ref="M189:AH189" si="109">+M190</f>
        <v>188.14</v>
      </c>
      <c r="N189" s="34">
        <f t="shared" si="109"/>
        <v>83.7</v>
      </c>
      <c r="O189" s="34">
        <f t="shared" si="109"/>
        <v>0</v>
      </c>
      <c r="P189" s="34">
        <f>+P190</f>
        <v>0</v>
      </c>
      <c r="Q189" s="34">
        <f>+Q190</f>
        <v>3568</v>
      </c>
      <c r="R189" s="34">
        <f t="shared" si="109"/>
        <v>400</v>
      </c>
      <c r="S189" s="34">
        <f t="shared" si="109"/>
        <v>300</v>
      </c>
      <c r="T189" s="34">
        <f t="shared" si="109"/>
        <v>300</v>
      </c>
      <c r="U189" s="34">
        <f t="shared" si="109"/>
        <v>945.63</v>
      </c>
      <c r="V189" s="34">
        <f t="shared" si="109"/>
        <v>83.7</v>
      </c>
      <c r="W189" s="34">
        <f>+W190</f>
        <v>0</v>
      </c>
      <c r="X189" s="34">
        <f>+X190</f>
        <v>3568</v>
      </c>
      <c r="Y189" s="34">
        <f t="shared" si="109"/>
        <v>4597.33</v>
      </c>
      <c r="Z189" s="34">
        <f t="shared" si="109"/>
        <v>11347.56</v>
      </c>
      <c r="AA189" s="34">
        <f t="shared" si="109"/>
        <v>1004.4000000000001</v>
      </c>
      <c r="AB189" s="34">
        <f t="shared" si="109"/>
        <v>0</v>
      </c>
      <c r="AC189" s="34">
        <f t="shared" si="109"/>
        <v>42816</v>
      </c>
      <c r="AD189" s="34">
        <f t="shared" si="109"/>
        <v>55167.96</v>
      </c>
      <c r="AE189" s="34">
        <f t="shared" si="109"/>
        <v>400</v>
      </c>
      <c r="AF189" s="34">
        <f t="shared" si="109"/>
        <v>600</v>
      </c>
      <c r="AG189" s="34">
        <f t="shared" si="109"/>
        <v>0</v>
      </c>
      <c r="AH189" s="34">
        <f t="shared" si="109"/>
        <v>56167.96</v>
      </c>
    </row>
    <row r="190" spans="1:34" x14ac:dyDescent="0.2">
      <c r="A190" s="9"/>
      <c r="B190" s="7" t="s">
        <v>1013</v>
      </c>
      <c r="C190" s="7" t="s">
        <v>148</v>
      </c>
      <c r="D190" s="6" t="s">
        <v>219</v>
      </c>
      <c r="E190" s="6" t="s">
        <v>398</v>
      </c>
      <c r="F190" s="6" t="s">
        <v>399</v>
      </c>
      <c r="G190" s="6" t="s">
        <v>49</v>
      </c>
      <c r="H190" s="12" t="s">
        <v>1050</v>
      </c>
      <c r="I190" s="6" t="s">
        <v>16</v>
      </c>
      <c r="J190" s="6" t="s">
        <v>803</v>
      </c>
      <c r="K190" s="8" t="s">
        <v>804</v>
      </c>
      <c r="L190" s="10">
        <v>757.49</v>
      </c>
      <c r="M190" s="10">
        <v>188.14</v>
      </c>
      <c r="N190" s="10">
        <v>83.7</v>
      </c>
      <c r="O190" s="10"/>
      <c r="P190" s="10">
        <v>0</v>
      </c>
      <c r="Q190" s="10">
        <v>3568</v>
      </c>
      <c r="R190" s="10">
        <v>400</v>
      </c>
      <c r="S190" s="10">
        <v>300</v>
      </c>
      <c r="T190" s="10">
        <v>300</v>
      </c>
      <c r="U190" s="8">
        <f t="shared" si="79"/>
        <v>945.63</v>
      </c>
      <c r="V190" s="8">
        <f>SUM(N190)</f>
        <v>83.7</v>
      </c>
      <c r="W190" s="8">
        <f t="shared" si="80"/>
        <v>0</v>
      </c>
      <c r="X190" s="8">
        <f t="shared" si="80"/>
        <v>3568</v>
      </c>
      <c r="Y190" s="8">
        <f t="shared" si="84"/>
        <v>4597.33</v>
      </c>
      <c r="Z190" s="8">
        <f t="shared" si="81"/>
        <v>11347.56</v>
      </c>
      <c r="AA190" s="8">
        <f>+V190*12</f>
        <v>1004.4000000000001</v>
      </c>
      <c r="AB190" s="8">
        <f t="shared" si="98"/>
        <v>0</v>
      </c>
      <c r="AC190" s="8">
        <f t="shared" si="98"/>
        <v>42816</v>
      </c>
      <c r="AD190" s="8">
        <f t="shared" si="82"/>
        <v>55167.96</v>
      </c>
      <c r="AE190" s="8">
        <f>SUM(R190)</f>
        <v>400</v>
      </c>
      <c r="AF190" s="8">
        <f>SUM(S190:T190)</f>
        <v>600</v>
      </c>
      <c r="AG190" s="8"/>
      <c r="AH190" s="8">
        <f t="shared" si="83"/>
        <v>56167.96</v>
      </c>
    </row>
    <row r="191" spans="1:34" s="43" customFormat="1" x14ac:dyDescent="0.2">
      <c r="A191" s="44"/>
      <c r="B191" s="32" t="s">
        <v>50</v>
      </c>
      <c r="C191" s="45"/>
      <c r="D191" s="40"/>
      <c r="E191" s="40"/>
      <c r="F191" s="40"/>
      <c r="G191" s="40"/>
      <c r="H191" s="41"/>
      <c r="I191" s="40"/>
      <c r="J191" s="40"/>
      <c r="K191" s="42"/>
      <c r="L191" s="46">
        <f>+L192</f>
        <v>757.49</v>
      </c>
      <c r="M191" s="46">
        <f t="shared" ref="M191:AH191" si="110">+M192</f>
        <v>0</v>
      </c>
      <c r="N191" s="46">
        <f t="shared" si="110"/>
        <v>83.7</v>
      </c>
      <c r="O191" s="46">
        <f t="shared" si="110"/>
        <v>0</v>
      </c>
      <c r="P191" s="46">
        <f>+P192</f>
        <v>0</v>
      </c>
      <c r="Q191" s="46">
        <f>+Q192</f>
        <v>3568</v>
      </c>
      <c r="R191" s="46">
        <f t="shared" si="110"/>
        <v>400</v>
      </c>
      <c r="S191" s="46">
        <f t="shared" si="110"/>
        <v>300</v>
      </c>
      <c r="T191" s="46">
        <f t="shared" si="110"/>
        <v>300</v>
      </c>
      <c r="U191" s="46">
        <f t="shared" si="110"/>
        <v>757.49</v>
      </c>
      <c r="V191" s="46">
        <f t="shared" si="110"/>
        <v>83.7</v>
      </c>
      <c r="W191" s="46">
        <f>+W192</f>
        <v>0</v>
      </c>
      <c r="X191" s="46">
        <f>+X192</f>
        <v>3568</v>
      </c>
      <c r="Y191" s="46">
        <f t="shared" si="110"/>
        <v>4409.1899999999996</v>
      </c>
      <c r="Z191" s="46">
        <f t="shared" si="110"/>
        <v>9089.880000000001</v>
      </c>
      <c r="AA191" s="46">
        <f t="shared" si="110"/>
        <v>1004.4000000000001</v>
      </c>
      <c r="AB191" s="46">
        <f t="shared" si="110"/>
        <v>0</v>
      </c>
      <c r="AC191" s="46">
        <f t="shared" si="110"/>
        <v>42816</v>
      </c>
      <c r="AD191" s="46">
        <f t="shared" si="110"/>
        <v>52910.28</v>
      </c>
      <c r="AE191" s="46">
        <f t="shared" si="110"/>
        <v>400</v>
      </c>
      <c r="AF191" s="46">
        <f t="shared" si="110"/>
        <v>600</v>
      </c>
      <c r="AG191" s="46">
        <f t="shared" si="110"/>
        <v>0</v>
      </c>
      <c r="AH191" s="46">
        <f t="shared" si="110"/>
        <v>53910.28</v>
      </c>
    </row>
    <row r="192" spans="1:34" x14ac:dyDescent="0.2">
      <c r="A192" s="9"/>
      <c r="B192" s="7" t="s">
        <v>1012</v>
      </c>
      <c r="C192" s="7" t="s">
        <v>157</v>
      </c>
      <c r="D192" s="6"/>
      <c r="E192" s="6" t="s">
        <v>398</v>
      </c>
      <c r="F192" s="6" t="s">
        <v>805</v>
      </c>
      <c r="G192" s="6" t="s">
        <v>806</v>
      </c>
      <c r="H192" s="12" t="s">
        <v>1046</v>
      </c>
      <c r="I192" s="6" t="s">
        <v>16</v>
      </c>
      <c r="J192" s="16"/>
      <c r="K192" s="8"/>
      <c r="L192" s="10">
        <v>757.49</v>
      </c>
      <c r="M192" s="10">
        <v>0</v>
      </c>
      <c r="N192" s="10">
        <v>83.7</v>
      </c>
      <c r="O192" s="10"/>
      <c r="P192" s="10">
        <v>0</v>
      </c>
      <c r="Q192" s="10">
        <v>3568</v>
      </c>
      <c r="R192" s="10">
        <v>400</v>
      </c>
      <c r="S192" s="10">
        <v>300</v>
      </c>
      <c r="T192" s="10">
        <v>300</v>
      </c>
      <c r="U192" s="8">
        <f t="shared" si="79"/>
        <v>757.49</v>
      </c>
      <c r="V192" s="8">
        <f t="shared" ref="V192" si="111">SUM(N192)</f>
        <v>83.7</v>
      </c>
      <c r="W192" s="8">
        <f t="shared" si="80"/>
        <v>0</v>
      </c>
      <c r="X192" s="8">
        <f t="shared" si="80"/>
        <v>3568</v>
      </c>
      <c r="Y192" s="8">
        <f t="shared" si="84"/>
        <v>4409.1899999999996</v>
      </c>
      <c r="Z192" s="8">
        <f t="shared" si="81"/>
        <v>9089.880000000001</v>
      </c>
      <c r="AA192" s="8">
        <f>+V192*12</f>
        <v>1004.4000000000001</v>
      </c>
      <c r="AB192" s="8">
        <f t="shared" si="98"/>
        <v>0</v>
      </c>
      <c r="AC192" s="8">
        <f t="shared" si="98"/>
        <v>42816</v>
      </c>
      <c r="AD192" s="8">
        <f t="shared" si="82"/>
        <v>52910.28</v>
      </c>
      <c r="AE192" s="8">
        <f t="shared" ref="AE192" si="112">SUM(R192)</f>
        <v>400</v>
      </c>
      <c r="AF192" s="8">
        <f t="shared" ref="AF192" si="113">SUM(S192:T192)</f>
        <v>600</v>
      </c>
      <c r="AG192" s="8"/>
      <c r="AH192" s="8">
        <f t="shared" si="83"/>
        <v>53910.28</v>
      </c>
    </row>
    <row r="193" spans="1:34" s="35" customFormat="1" x14ac:dyDescent="0.2">
      <c r="A193" s="31" t="s">
        <v>815</v>
      </c>
      <c r="B193" s="32"/>
      <c r="C193" s="38"/>
      <c r="D193" s="31"/>
      <c r="E193" s="31"/>
      <c r="F193" s="31"/>
      <c r="G193" s="31"/>
      <c r="H193" s="33"/>
      <c r="I193" s="31"/>
      <c r="J193" s="31"/>
      <c r="K193" s="34"/>
      <c r="L193" s="34">
        <f>+L194+L195+L196+L197</f>
        <v>2846.83</v>
      </c>
      <c r="M193" s="34">
        <f t="shared" ref="M193:AH193" si="114">+M194+M195+M196+M197</f>
        <v>594.49</v>
      </c>
      <c r="N193" s="34">
        <f t="shared" si="114"/>
        <v>334.8</v>
      </c>
      <c r="O193" s="34">
        <f t="shared" si="114"/>
        <v>0</v>
      </c>
      <c r="P193" s="34">
        <f>+P194+P195+P196+P197</f>
        <v>9974.11</v>
      </c>
      <c r="Q193" s="34">
        <f>+Q194+Q195+Q196+Q197</f>
        <v>5094</v>
      </c>
      <c r="R193" s="34">
        <f t="shared" si="114"/>
        <v>1600</v>
      </c>
      <c r="S193" s="34">
        <f t="shared" si="114"/>
        <v>1200</v>
      </c>
      <c r="T193" s="34">
        <f t="shared" si="114"/>
        <v>1200</v>
      </c>
      <c r="U193" s="34">
        <f t="shared" si="114"/>
        <v>3441.32</v>
      </c>
      <c r="V193" s="34">
        <f t="shared" si="114"/>
        <v>334.8</v>
      </c>
      <c r="W193" s="34">
        <f>+W194+W195+W196+W197</f>
        <v>9974.11</v>
      </c>
      <c r="X193" s="34">
        <f>+X194+X195+X196+X197</f>
        <v>5094</v>
      </c>
      <c r="Y193" s="34">
        <f t="shared" si="114"/>
        <v>18844.23</v>
      </c>
      <c r="Z193" s="34">
        <f t="shared" si="114"/>
        <v>41295.840000000004</v>
      </c>
      <c r="AA193" s="34">
        <f t="shared" si="114"/>
        <v>4017.6000000000004</v>
      </c>
      <c r="AB193" s="34">
        <f t="shared" si="114"/>
        <v>119689.31999999998</v>
      </c>
      <c r="AC193" s="34">
        <f t="shared" si="114"/>
        <v>61128</v>
      </c>
      <c r="AD193" s="34">
        <f t="shared" si="114"/>
        <v>226130.76</v>
      </c>
      <c r="AE193" s="34">
        <f t="shared" si="114"/>
        <v>1600</v>
      </c>
      <c r="AF193" s="34">
        <f t="shared" si="114"/>
        <v>2400</v>
      </c>
      <c r="AG193" s="34">
        <f t="shared" si="114"/>
        <v>0</v>
      </c>
      <c r="AH193" s="34">
        <f t="shared" si="114"/>
        <v>230130.76</v>
      </c>
    </row>
    <row r="194" spans="1:34" x14ac:dyDescent="0.2">
      <c r="A194" s="6"/>
      <c r="B194" s="7" t="s">
        <v>1028</v>
      </c>
      <c r="C194" s="7" t="s">
        <v>166</v>
      </c>
      <c r="D194" s="6" t="s">
        <v>201</v>
      </c>
      <c r="E194" s="6" t="s">
        <v>398</v>
      </c>
      <c r="F194" s="6" t="s">
        <v>438</v>
      </c>
      <c r="G194" s="6" t="s">
        <v>35</v>
      </c>
      <c r="H194" s="12" t="s">
        <v>1049</v>
      </c>
      <c r="I194" s="6" t="s">
        <v>20</v>
      </c>
      <c r="J194" s="6" t="s">
        <v>816</v>
      </c>
      <c r="K194" s="8" t="s">
        <v>817</v>
      </c>
      <c r="L194" s="8">
        <v>698.59</v>
      </c>
      <c r="M194" s="8">
        <v>28.41</v>
      </c>
      <c r="N194" s="8">
        <v>83.7</v>
      </c>
      <c r="O194" s="8"/>
      <c r="P194" s="8">
        <v>3370.54</v>
      </c>
      <c r="Q194" s="8">
        <v>0</v>
      </c>
      <c r="R194" s="8">
        <v>400</v>
      </c>
      <c r="S194" s="8">
        <v>300</v>
      </c>
      <c r="T194" s="8">
        <v>300</v>
      </c>
      <c r="U194" s="8">
        <f t="shared" si="79"/>
        <v>727</v>
      </c>
      <c r="V194" s="8">
        <f>SUM(N194)</f>
        <v>83.7</v>
      </c>
      <c r="W194" s="8">
        <f t="shared" si="80"/>
        <v>3370.54</v>
      </c>
      <c r="X194" s="8">
        <f t="shared" si="80"/>
        <v>0</v>
      </c>
      <c r="Y194" s="8">
        <f t="shared" si="84"/>
        <v>4181.24</v>
      </c>
      <c r="Z194" s="8">
        <f t="shared" si="81"/>
        <v>8724</v>
      </c>
      <c r="AA194" s="8">
        <f t="shared" ref="AA194:AA197" si="115">+V194*12</f>
        <v>1004.4000000000001</v>
      </c>
      <c r="AB194" s="8">
        <f t="shared" si="98"/>
        <v>40446.479999999996</v>
      </c>
      <c r="AC194" s="8">
        <f t="shared" si="98"/>
        <v>0</v>
      </c>
      <c r="AD194" s="8">
        <f t="shared" si="82"/>
        <v>50174.879999999997</v>
      </c>
      <c r="AE194" s="8">
        <f>SUM(R194)</f>
        <v>400</v>
      </c>
      <c r="AF194" s="8">
        <f>SUM(S194:T194)</f>
        <v>600</v>
      </c>
      <c r="AG194" s="8"/>
      <c r="AH194" s="8">
        <f t="shared" si="83"/>
        <v>51174.879999999997</v>
      </c>
    </row>
    <row r="195" spans="1:34" x14ac:dyDescent="0.2">
      <c r="A195" s="9"/>
      <c r="B195" s="7" t="s">
        <v>1027</v>
      </c>
      <c r="C195" s="7" t="s">
        <v>167</v>
      </c>
      <c r="D195" s="6" t="s">
        <v>236</v>
      </c>
      <c r="E195" s="6" t="s">
        <v>398</v>
      </c>
      <c r="F195" s="6" t="s">
        <v>405</v>
      </c>
      <c r="G195" s="6" t="s">
        <v>406</v>
      </c>
      <c r="H195" s="12" t="s">
        <v>1047</v>
      </c>
      <c r="I195" s="6" t="s">
        <v>5</v>
      </c>
      <c r="J195" s="6" t="s">
        <v>818</v>
      </c>
      <c r="K195" s="8" t="s">
        <v>819</v>
      </c>
      <c r="L195" s="10">
        <v>574.92999999999995</v>
      </c>
      <c r="M195" s="10">
        <v>0</v>
      </c>
      <c r="N195" s="10">
        <v>83.7</v>
      </c>
      <c r="O195" s="10"/>
      <c r="P195" s="10">
        <v>2918.49</v>
      </c>
      <c r="Q195" s="10">
        <v>0</v>
      </c>
      <c r="R195" s="10">
        <v>400</v>
      </c>
      <c r="S195" s="10">
        <v>300</v>
      </c>
      <c r="T195" s="10">
        <v>300</v>
      </c>
      <c r="U195" s="8">
        <f t="shared" si="79"/>
        <v>574.92999999999995</v>
      </c>
      <c r="V195" s="8">
        <f>SUM(N195)</f>
        <v>83.7</v>
      </c>
      <c r="W195" s="8">
        <f t="shared" si="80"/>
        <v>2918.49</v>
      </c>
      <c r="X195" s="8">
        <f t="shared" si="80"/>
        <v>0</v>
      </c>
      <c r="Y195" s="8">
        <f t="shared" si="84"/>
        <v>3577.1199999999994</v>
      </c>
      <c r="Z195" s="8">
        <f t="shared" si="81"/>
        <v>6899.16</v>
      </c>
      <c r="AA195" s="8">
        <f t="shared" si="115"/>
        <v>1004.4000000000001</v>
      </c>
      <c r="AB195" s="8">
        <f t="shared" si="98"/>
        <v>35021.879999999997</v>
      </c>
      <c r="AC195" s="8">
        <f t="shared" si="98"/>
        <v>0</v>
      </c>
      <c r="AD195" s="8">
        <f t="shared" si="82"/>
        <v>42925.440000000002</v>
      </c>
      <c r="AE195" s="8">
        <f>SUM(R195)</f>
        <v>400</v>
      </c>
      <c r="AF195" s="8">
        <f>SUM(S195:T195)</f>
        <v>600</v>
      </c>
      <c r="AG195" s="8"/>
      <c r="AH195" s="8">
        <f t="shared" si="83"/>
        <v>43925.440000000002</v>
      </c>
    </row>
    <row r="196" spans="1:34" x14ac:dyDescent="0.2">
      <c r="A196" s="6"/>
      <c r="B196" s="7" t="s">
        <v>1025</v>
      </c>
      <c r="C196" s="7" t="s">
        <v>165</v>
      </c>
      <c r="D196" s="6" t="s">
        <v>255</v>
      </c>
      <c r="E196" s="6" t="s">
        <v>398</v>
      </c>
      <c r="F196" s="6" t="s">
        <v>399</v>
      </c>
      <c r="G196" s="6" t="s">
        <v>45</v>
      </c>
      <c r="H196" s="12" t="s">
        <v>1051</v>
      </c>
      <c r="I196" s="6" t="s">
        <v>16</v>
      </c>
      <c r="J196" s="6" t="s">
        <v>820</v>
      </c>
      <c r="K196" s="8" t="s">
        <v>821</v>
      </c>
      <c r="L196" s="8">
        <v>757.49</v>
      </c>
      <c r="M196" s="8">
        <v>272.42</v>
      </c>
      <c r="N196" s="8">
        <v>83.7</v>
      </c>
      <c r="O196" s="8"/>
      <c r="P196" s="8">
        <v>3685.08</v>
      </c>
      <c r="Q196" s="8">
        <v>0</v>
      </c>
      <c r="R196" s="8">
        <v>400</v>
      </c>
      <c r="S196" s="8">
        <v>300</v>
      </c>
      <c r="T196" s="8">
        <v>300</v>
      </c>
      <c r="U196" s="8">
        <f t="shared" si="79"/>
        <v>1029.9100000000001</v>
      </c>
      <c r="V196" s="8">
        <f>SUM(N196)</f>
        <v>83.7</v>
      </c>
      <c r="W196" s="8">
        <f t="shared" si="80"/>
        <v>3685.08</v>
      </c>
      <c r="X196" s="8">
        <f t="shared" si="80"/>
        <v>0</v>
      </c>
      <c r="Y196" s="8">
        <f t="shared" si="84"/>
        <v>4798.6899999999996</v>
      </c>
      <c r="Z196" s="8">
        <f t="shared" si="81"/>
        <v>12358.920000000002</v>
      </c>
      <c r="AA196" s="8">
        <f t="shared" si="115"/>
        <v>1004.4000000000001</v>
      </c>
      <c r="AB196" s="8">
        <f t="shared" si="98"/>
        <v>44220.959999999999</v>
      </c>
      <c r="AC196" s="8">
        <f t="shared" si="98"/>
        <v>0</v>
      </c>
      <c r="AD196" s="8">
        <f t="shared" si="82"/>
        <v>57584.28</v>
      </c>
      <c r="AE196" s="8">
        <f>SUM(R196)</f>
        <v>400</v>
      </c>
      <c r="AF196" s="8">
        <f>SUM(S196:T196)</f>
        <v>600</v>
      </c>
      <c r="AG196" s="8"/>
      <c r="AH196" s="8">
        <f t="shared" si="83"/>
        <v>58584.28</v>
      </c>
    </row>
    <row r="197" spans="1:34" x14ac:dyDescent="0.2">
      <c r="A197" s="6"/>
      <c r="B197" s="7" t="s">
        <v>1024</v>
      </c>
      <c r="C197" s="7" t="s">
        <v>164</v>
      </c>
      <c r="D197" s="6" t="s">
        <v>347</v>
      </c>
      <c r="E197" s="6" t="s">
        <v>398</v>
      </c>
      <c r="F197" s="6" t="s">
        <v>399</v>
      </c>
      <c r="G197" s="6" t="s">
        <v>822</v>
      </c>
      <c r="H197" s="12" t="s">
        <v>1046</v>
      </c>
      <c r="I197" s="6" t="s">
        <v>3</v>
      </c>
      <c r="J197" s="6" t="s">
        <v>823</v>
      </c>
      <c r="K197" s="8" t="s">
        <v>824</v>
      </c>
      <c r="L197" s="8">
        <v>815.82</v>
      </c>
      <c r="M197" s="8">
        <v>293.66000000000003</v>
      </c>
      <c r="N197" s="8">
        <v>83.7</v>
      </c>
      <c r="O197" s="8"/>
      <c r="P197" s="8">
        <v>0</v>
      </c>
      <c r="Q197" s="8">
        <v>5094</v>
      </c>
      <c r="R197" s="8">
        <v>400</v>
      </c>
      <c r="S197" s="8">
        <v>300</v>
      </c>
      <c r="T197" s="8">
        <v>300</v>
      </c>
      <c r="U197" s="8">
        <f t="shared" si="79"/>
        <v>1109.48</v>
      </c>
      <c r="V197" s="8">
        <f>SUM(N197)</f>
        <v>83.7</v>
      </c>
      <c r="W197" s="8">
        <f t="shared" si="80"/>
        <v>0</v>
      </c>
      <c r="X197" s="8">
        <f t="shared" si="80"/>
        <v>5094</v>
      </c>
      <c r="Y197" s="8">
        <f t="shared" si="84"/>
        <v>6287.18</v>
      </c>
      <c r="Z197" s="8">
        <f t="shared" si="81"/>
        <v>13313.76</v>
      </c>
      <c r="AA197" s="8">
        <f t="shared" si="115"/>
        <v>1004.4000000000001</v>
      </c>
      <c r="AB197" s="8">
        <f t="shared" si="98"/>
        <v>0</v>
      </c>
      <c r="AC197" s="8">
        <f t="shared" si="98"/>
        <v>61128</v>
      </c>
      <c r="AD197" s="8">
        <f t="shared" si="82"/>
        <v>75446.16</v>
      </c>
      <c r="AE197" s="8">
        <f>SUM(R197)</f>
        <v>400</v>
      </c>
      <c r="AF197" s="8">
        <f>SUM(S197:T197)</f>
        <v>600</v>
      </c>
      <c r="AG197" s="8"/>
      <c r="AH197" s="8">
        <f t="shared" si="83"/>
        <v>76446.16</v>
      </c>
    </row>
    <row r="198" spans="1:34" s="35" customFormat="1" x14ac:dyDescent="0.2">
      <c r="A198" s="31" t="s">
        <v>825</v>
      </c>
      <c r="B198" s="32"/>
      <c r="C198" s="32"/>
      <c r="D198" s="31"/>
      <c r="E198" s="31"/>
      <c r="F198" s="31"/>
      <c r="G198" s="31"/>
      <c r="H198" s="33"/>
      <c r="I198" s="31"/>
      <c r="J198" s="31"/>
      <c r="K198" s="34"/>
      <c r="L198" s="34">
        <f>+L199+L200+L201+L202</f>
        <v>2761.3500000000004</v>
      </c>
      <c r="M198" s="34">
        <f t="shared" ref="M198:AH198" si="116">+M199+M200+M201+M202</f>
        <v>339.91999999999996</v>
      </c>
      <c r="N198" s="34">
        <f t="shared" si="116"/>
        <v>334.8</v>
      </c>
      <c r="O198" s="34">
        <f t="shared" si="116"/>
        <v>0</v>
      </c>
      <c r="P198" s="34">
        <f>+P199+P200+P201+P202</f>
        <v>9841.33</v>
      </c>
      <c r="Q198" s="34">
        <f>+Q199+Q200+Q201+Q202</f>
        <v>3568</v>
      </c>
      <c r="R198" s="34">
        <f t="shared" si="116"/>
        <v>1600</v>
      </c>
      <c r="S198" s="34">
        <f t="shared" si="116"/>
        <v>1200</v>
      </c>
      <c r="T198" s="34">
        <f t="shared" si="116"/>
        <v>1200</v>
      </c>
      <c r="U198" s="34">
        <f t="shared" si="116"/>
        <v>3101.27</v>
      </c>
      <c r="V198" s="34">
        <f t="shared" si="116"/>
        <v>334.8</v>
      </c>
      <c r="W198" s="34">
        <f>+W199+W200+W201+W202</f>
        <v>9841.33</v>
      </c>
      <c r="X198" s="34">
        <f>+X199+X200+X201+X202</f>
        <v>3568</v>
      </c>
      <c r="Y198" s="34">
        <f t="shared" si="116"/>
        <v>16845.399999999998</v>
      </c>
      <c r="Z198" s="34">
        <f t="shared" si="116"/>
        <v>37215.24</v>
      </c>
      <c r="AA198" s="34">
        <f t="shared" si="116"/>
        <v>4017.6000000000004</v>
      </c>
      <c r="AB198" s="34">
        <f t="shared" si="116"/>
        <v>118095.95999999999</v>
      </c>
      <c r="AC198" s="34">
        <f t="shared" si="116"/>
        <v>42816</v>
      </c>
      <c r="AD198" s="34">
        <f t="shared" si="116"/>
        <v>202144.8</v>
      </c>
      <c r="AE198" s="34">
        <f t="shared" si="116"/>
        <v>1600</v>
      </c>
      <c r="AF198" s="34">
        <f t="shared" si="116"/>
        <v>2400</v>
      </c>
      <c r="AG198" s="34">
        <f t="shared" si="116"/>
        <v>0</v>
      </c>
      <c r="AH198" s="34">
        <f t="shared" si="116"/>
        <v>206144.8</v>
      </c>
    </row>
    <row r="199" spans="1:34" x14ac:dyDescent="0.2">
      <c r="A199" s="9"/>
      <c r="B199" s="7" t="s">
        <v>1031</v>
      </c>
      <c r="C199" s="7" t="s">
        <v>170</v>
      </c>
      <c r="D199" s="6" t="s">
        <v>210</v>
      </c>
      <c r="E199" s="6" t="s">
        <v>398</v>
      </c>
      <c r="F199" s="6" t="s">
        <v>438</v>
      </c>
      <c r="G199" s="6" t="s">
        <v>35</v>
      </c>
      <c r="H199" s="12" t="s">
        <v>1049</v>
      </c>
      <c r="I199" s="6" t="s">
        <v>20</v>
      </c>
      <c r="J199" s="6" t="s">
        <v>826</v>
      </c>
      <c r="K199" s="8" t="s">
        <v>827</v>
      </c>
      <c r="L199" s="10">
        <v>698.59</v>
      </c>
      <c r="M199" s="10">
        <v>64.73</v>
      </c>
      <c r="N199" s="10">
        <v>83.7</v>
      </c>
      <c r="O199" s="10"/>
      <c r="P199" s="10">
        <v>3370.54</v>
      </c>
      <c r="Q199" s="10">
        <v>0</v>
      </c>
      <c r="R199" s="10">
        <v>400</v>
      </c>
      <c r="S199" s="10">
        <v>300</v>
      </c>
      <c r="T199" s="10">
        <v>300</v>
      </c>
      <c r="U199" s="8">
        <f t="shared" si="79"/>
        <v>763.32</v>
      </c>
      <c r="V199" s="8">
        <f t="shared" ref="V199:V202" si="117">SUM(N199)</f>
        <v>83.7</v>
      </c>
      <c r="W199" s="8">
        <f t="shared" si="80"/>
        <v>3370.54</v>
      </c>
      <c r="X199" s="8">
        <f t="shared" si="80"/>
        <v>0</v>
      </c>
      <c r="Y199" s="8">
        <f t="shared" si="84"/>
        <v>4217.5599999999995</v>
      </c>
      <c r="Z199" s="8">
        <f t="shared" si="81"/>
        <v>9159.84</v>
      </c>
      <c r="AA199" s="8">
        <f t="shared" ref="AA199:AA202" si="118">+V199*12</f>
        <v>1004.4000000000001</v>
      </c>
      <c r="AB199" s="8">
        <f t="shared" si="98"/>
        <v>40446.479999999996</v>
      </c>
      <c r="AC199" s="8">
        <f t="shared" si="98"/>
        <v>0</v>
      </c>
      <c r="AD199" s="8">
        <f t="shared" si="82"/>
        <v>50610.720000000001</v>
      </c>
      <c r="AE199" s="8">
        <f t="shared" ref="AE199:AE202" si="119">SUM(R199)</f>
        <v>400</v>
      </c>
      <c r="AF199" s="8">
        <f t="shared" ref="AF199:AF202" si="120">SUM(S199:T199)</f>
        <v>600</v>
      </c>
      <c r="AG199" s="8"/>
      <c r="AH199" s="8">
        <f t="shared" si="83"/>
        <v>51610.720000000001</v>
      </c>
    </row>
    <row r="200" spans="1:34" x14ac:dyDescent="0.2">
      <c r="A200" s="9"/>
      <c r="B200" s="7" t="s">
        <v>106</v>
      </c>
      <c r="C200" s="7" t="s">
        <v>172</v>
      </c>
      <c r="D200" s="6" t="s">
        <v>212</v>
      </c>
      <c r="E200" s="6" t="s">
        <v>398</v>
      </c>
      <c r="F200" s="6" t="s">
        <v>405</v>
      </c>
      <c r="G200" s="6" t="s">
        <v>63</v>
      </c>
      <c r="H200" s="12" t="s">
        <v>1047</v>
      </c>
      <c r="I200" s="6" t="s">
        <v>6</v>
      </c>
      <c r="J200" s="6" t="s">
        <v>828</v>
      </c>
      <c r="K200" s="8" t="s">
        <v>829</v>
      </c>
      <c r="L200" s="10">
        <v>567.16999999999996</v>
      </c>
      <c r="M200" s="10">
        <v>0</v>
      </c>
      <c r="N200" s="10">
        <v>83.7</v>
      </c>
      <c r="O200" s="10"/>
      <c r="P200" s="10">
        <v>2918.49</v>
      </c>
      <c r="Q200" s="10">
        <v>0</v>
      </c>
      <c r="R200" s="10">
        <v>400</v>
      </c>
      <c r="S200" s="10">
        <v>300</v>
      </c>
      <c r="T200" s="10">
        <v>300</v>
      </c>
      <c r="U200" s="8">
        <f t="shared" si="79"/>
        <v>567.16999999999996</v>
      </c>
      <c r="V200" s="8">
        <f t="shared" si="117"/>
        <v>83.7</v>
      </c>
      <c r="W200" s="8">
        <f t="shared" si="80"/>
        <v>2918.49</v>
      </c>
      <c r="X200" s="8">
        <f t="shared" si="80"/>
        <v>0</v>
      </c>
      <c r="Y200" s="8">
        <f t="shared" si="84"/>
        <v>3569.3599999999997</v>
      </c>
      <c r="Z200" s="8">
        <f t="shared" si="81"/>
        <v>6806.0399999999991</v>
      </c>
      <c r="AA200" s="8">
        <f t="shared" si="118"/>
        <v>1004.4000000000001</v>
      </c>
      <c r="AB200" s="8">
        <f t="shared" si="98"/>
        <v>35021.879999999997</v>
      </c>
      <c r="AC200" s="8">
        <f t="shared" si="98"/>
        <v>0</v>
      </c>
      <c r="AD200" s="8">
        <f t="shared" si="82"/>
        <v>42832.32</v>
      </c>
      <c r="AE200" s="8">
        <f t="shared" si="119"/>
        <v>400</v>
      </c>
      <c r="AF200" s="8">
        <f t="shared" si="120"/>
        <v>600</v>
      </c>
      <c r="AG200" s="8"/>
      <c r="AH200" s="8">
        <f t="shared" si="83"/>
        <v>43832.32</v>
      </c>
    </row>
    <row r="201" spans="1:34" x14ac:dyDescent="0.2">
      <c r="A201" s="9"/>
      <c r="B201" s="7" t="s">
        <v>1030</v>
      </c>
      <c r="C201" s="7" t="s">
        <v>169</v>
      </c>
      <c r="D201" s="6" t="s">
        <v>232</v>
      </c>
      <c r="E201" s="6" t="s">
        <v>398</v>
      </c>
      <c r="F201" s="6" t="s">
        <v>399</v>
      </c>
      <c r="G201" s="6" t="s">
        <v>830</v>
      </c>
      <c r="H201" s="12" t="s">
        <v>1051</v>
      </c>
      <c r="I201" s="6" t="s">
        <v>31</v>
      </c>
      <c r="J201" s="6" t="s">
        <v>831</v>
      </c>
      <c r="K201" s="8" t="s">
        <v>832</v>
      </c>
      <c r="L201" s="10">
        <v>738.1</v>
      </c>
      <c r="M201" s="10">
        <v>79.599999999999994</v>
      </c>
      <c r="N201" s="10">
        <v>83.7</v>
      </c>
      <c r="O201" s="10"/>
      <c r="P201" s="10">
        <v>3552.3</v>
      </c>
      <c r="Q201" s="10">
        <v>0</v>
      </c>
      <c r="R201" s="10">
        <v>400</v>
      </c>
      <c r="S201" s="10">
        <v>300</v>
      </c>
      <c r="T201" s="10">
        <v>300</v>
      </c>
      <c r="U201" s="8">
        <f t="shared" si="79"/>
        <v>817.7</v>
      </c>
      <c r="V201" s="8">
        <f t="shared" si="117"/>
        <v>83.7</v>
      </c>
      <c r="W201" s="8">
        <f t="shared" si="80"/>
        <v>3552.3</v>
      </c>
      <c r="X201" s="8">
        <f t="shared" si="80"/>
        <v>0</v>
      </c>
      <c r="Y201" s="8">
        <f t="shared" si="84"/>
        <v>4453.7</v>
      </c>
      <c r="Z201" s="8">
        <f t="shared" si="81"/>
        <v>9812.4000000000015</v>
      </c>
      <c r="AA201" s="8">
        <f t="shared" si="118"/>
        <v>1004.4000000000001</v>
      </c>
      <c r="AB201" s="8">
        <f t="shared" si="98"/>
        <v>42627.600000000006</v>
      </c>
      <c r="AC201" s="8">
        <f t="shared" si="98"/>
        <v>0</v>
      </c>
      <c r="AD201" s="8">
        <f t="shared" si="82"/>
        <v>53444.400000000009</v>
      </c>
      <c r="AE201" s="8">
        <f t="shared" si="119"/>
        <v>400</v>
      </c>
      <c r="AF201" s="8">
        <f t="shared" si="120"/>
        <v>600</v>
      </c>
      <c r="AG201" s="8"/>
      <c r="AH201" s="8">
        <f t="shared" si="83"/>
        <v>54444.400000000009</v>
      </c>
    </row>
    <row r="202" spans="1:34" x14ac:dyDescent="0.2">
      <c r="A202" s="9"/>
      <c r="B202" s="7" t="s">
        <v>1029</v>
      </c>
      <c r="C202" s="7" t="s">
        <v>168</v>
      </c>
      <c r="D202" s="6" t="s">
        <v>280</v>
      </c>
      <c r="E202" s="6" t="s">
        <v>398</v>
      </c>
      <c r="F202" s="6" t="s">
        <v>399</v>
      </c>
      <c r="G202" s="6" t="s">
        <v>41</v>
      </c>
      <c r="H202" s="12" t="s">
        <v>1046</v>
      </c>
      <c r="I202" s="6" t="s">
        <v>16</v>
      </c>
      <c r="J202" s="6" t="s">
        <v>833</v>
      </c>
      <c r="K202" s="8" t="s">
        <v>834</v>
      </c>
      <c r="L202" s="10">
        <v>757.49</v>
      </c>
      <c r="M202" s="10">
        <v>195.59</v>
      </c>
      <c r="N202" s="10">
        <v>83.7</v>
      </c>
      <c r="O202" s="10"/>
      <c r="P202" s="10">
        <v>0</v>
      </c>
      <c r="Q202" s="10">
        <v>3568</v>
      </c>
      <c r="R202" s="10">
        <v>400</v>
      </c>
      <c r="S202" s="10">
        <v>300</v>
      </c>
      <c r="T202" s="10">
        <v>300</v>
      </c>
      <c r="U202" s="8">
        <f t="shared" si="79"/>
        <v>953.08</v>
      </c>
      <c r="V202" s="8">
        <f t="shared" si="117"/>
        <v>83.7</v>
      </c>
      <c r="W202" s="8">
        <f t="shared" si="80"/>
        <v>0</v>
      </c>
      <c r="X202" s="8">
        <f t="shared" si="80"/>
        <v>3568</v>
      </c>
      <c r="Y202" s="8">
        <f t="shared" si="84"/>
        <v>4604.78</v>
      </c>
      <c r="Z202" s="8">
        <f t="shared" si="81"/>
        <v>11436.960000000001</v>
      </c>
      <c r="AA202" s="8">
        <f t="shared" si="118"/>
        <v>1004.4000000000001</v>
      </c>
      <c r="AB202" s="8">
        <f t="shared" si="98"/>
        <v>0</v>
      </c>
      <c r="AC202" s="8">
        <f t="shared" si="98"/>
        <v>42816</v>
      </c>
      <c r="AD202" s="8">
        <f t="shared" si="82"/>
        <v>55257.36</v>
      </c>
      <c r="AE202" s="8">
        <f t="shared" si="119"/>
        <v>400</v>
      </c>
      <c r="AF202" s="8">
        <f t="shared" si="120"/>
        <v>600</v>
      </c>
      <c r="AG202" s="8"/>
      <c r="AH202" s="8">
        <f t="shared" si="83"/>
        <v>56257.36</v>
      </c>
    </row>
    <row r="203" spans="1:34" s="35" customFormat="1" x14ac:dyDescent="0.2">
      <c r="A203" s="31" t="s">
        <v>838</v>
      </c>
      <c r="B203" s="32"/>
      <c r="C203" s="32"/>
      <c r="D203" s="31"/>
      <c r="E203" s="31"/>
      <c r="F203" s="31"/>
      <c r="G203" s="31"/>
      <c r="H203" s="33"/>
      <c r="I203" s="31"/>
      <c r="J203" s="31"/>
      <c r="K203" s="34"/>
      <c r="L203" s="34">
        <f>+L204+L205+L206+L207+L208+L209+L210</f>
        <v>4708.5200000000004</v>
      </c>
      <c r="M203" s="34">
        <f t="shared" ref="M203:AH203" si="121">+M204+M205+M206+M207+M208+M209+M210</f>
        <v>413.79999999999995</v>
      </c>
      <c r="N203" s="34">
        <f t="shared" si="121"/>
        <v>585.9</v>
      </c>
      <c r="O203" s="34">
        <f t="shared" si="121"/>
        <v>0</v>
      </c>
      <c r="P203" s="34">
        <f>+P204+P205+P206+P207+P208+P209+P210</f>
        <v>19500.900000000001</v>
      </c>
      <c r="Q203" s="34">
        <f>+Q204+Q205+Q206+Q207+Q208+Q209+Q210</f>
        <v>3568</v>
      </c>
      <c r="R203" s="34">
        <f t="shared" si="121"/>
        <v>2800</v>
      </c>
      <c r="S203" s="34">
        <f t="shared" si="121"/>
        <v>2100</v>
      </c>
      <c r="T203" s="34">
        <f t="shared" si="121"/>
        <v>2100</v>
      </c>
      <c r="U203" s="34">
        <f t="shared" si="121"/>
        <v>5122.32</v>
      </c>
      <c r="V203" s="34">
        <f t="shared" si="121"/>
        <v>585.9</v>
      </c>
      <c r="W203" s="34">
        <f>+W204+W205+W206+W207+W208+W209+W210</f>
        <v>19500.900000000001</v>
      </c>
      <c r="X203" s="34">
        <f>+X204+X205+X206+X207+X208+X209+X210</f>
        <v>3568</v>
      </c>
      <c r="Y203" s="34">
        <f t="shared" si="121"/>
        <v>28777.119999999995</v>
      </c>
      <c r="Z203" s="34">
        <f t="shared" si="121"/>
        <v>61467.839999999997</v>
      </c>
      <c r="AA203" s="34">
        <f t="shared" si="121"/>
        <v>7030.7999999999993</v>
      </c>
      <c r="AB203" s="34">
        <f t="shared" si="121"/>
        <v>234010.8</v>
      </c>
      <c r="AC203" s="34">
        <f t="shared" si="121"/>
        <v>42816</v>
      </c>
      <c r="AD203" s="34">
        <f t="shared" si="121"/>
        <v>345325.44</v>
      </c>
      <c r="AE203" s="34">
        <f t="shared" si="121"/>
        <v>2800</v>
      </c>
      <c r="AF203" s="34">
        <f t="shared" si="121"/>
        <v>4200</v>
      </c>
      <c r="AG203" s="34">
        <f t="shared" si="121"/>
        <v>0</v>
      </c>
      <c r="AH203" s="34">
        <f t="shared" si="121"/>
        <v>352325.44</v>
      </c>
    </row>
    <row r="204" spans="1:34" x14ac:dyDescent="0.2">
      <c r="A204" s="6"/>
      <c r="B204" s="7" t="s">
        <v>1037</v>
      </c>
      <c r="C204" s="7" t="s">
        <v>181</v>
      </c>
      <c r="D204" s="6" t="s">
        <v>199</v>
      </c>
      <c r="E204" s="6" t="s">
        <v>398</v>
      </c>
      <c r="F204" s="6" t="s">
        <v>405</v>
      </c>
      <c r="G204" s="6" t="s">
        <v>17</v>
      </c>
      <c r="H204" s="12" t="s">
        <v>1047</v>
      </c>
      <c r="I204" s="6" t="s">
        <v>5</v>
      </c>
      <c r="J204" s="6" t="s">
        <v>839</v>
      </c>
      <c r="K204" s="8" t="s">
        <v>840</v>
      </c>
      <c r="L204" s="8">
        <v>574.92999999999995</v>
      </c>
      <c r="M204" s="8">
        <v>0</v>
      </c>
      <c r="N204" s="8">
        <v>83.7</v>
      </c>
      <c r="O204" s="8"/>
      <c r="P204" s="8">
        <v>2918.49</v>
      </c>
      <c r="Q204" s="8">
        <v>0</v>
      </c>
      <c r="R204" s="8">
        <v>400</v>
      </c>
      <c r="S204" s="8">
        <v>300</v>
      </c>
      <c r="T204" s="8">
        <v>300</v>
      </c>
      <c r="U204" s="8">
        <f t="shared" si="79"/>
        <v>574.92999999999995</v>
      </c>
      <c r="V204" s="8">
        <f t="shared" ref="V204:V210" si="122">SUM(N204)</f>
        <v>83.7</v>
      </c>
      <c r="W204" s="8">
        <f t="shared" si="80"/>
        <v>2918.49</v>
      </c>
      <c r="X204" s="8">
        <f t="shared" si="80"/>
        <v>0</v>
      </c>
      <c r="Y204" s="8">
        <f t="shared" si="84"/>
        <v>3577.1199999999994</v>
      </c>
      <c r="Z204" s="8">
        <f t="shared" si="81"/>
        <v>6899.16</v>
      </c>
      <c r="AA204" s="8">
        <f t="shared" ref="AA204:AA210" si="123">+V204*12</f>
        <v>1004.4000000000001</v>
      </c>
      <c r="AB204" s="8">
        <f t="shared" si="98"/>
        <v>35021.879999999997</v>
      </c>
      <c r="AC204" s="8">
        <f t="shared" si="98"/>
        <v>0</v>
      </c>
      <c r="AD204" s="8">
        <f t="shared" si="82"/>
        <v>42925.440000000002</v>
      </c>
      <c r="AE204" s="8">
        <f t="shared" ref="AE204:AE210" si="124">SUM(R204)</f>
        <v>400</v>
      </c>
      <c r="AF204" s="8">
        <f t="shared" ref="AF204:AF210" si="125">SUM(S204:T204)</f>
        <v>600</v>
      </c>
      <c r="AG204" s="8"/>
      <c r="AH204" s="8">
        <f t="shared" si="83"/>
        <v>43925.440000000002</v>
      </c>
    </row>
    <row r="205" spans="1:34" x14ac:dyDescent="0.2">
      <c r="A205" s="9"/>
      <c r="B205" s="7" t="s">
        <v>107</v>
      </c>
      <c r="C205" s="7" t="s">
        <v>176</v>
      </c>
      <c r="D205" s="6" t="s">
        <v>234</v>
      </c>
      <c r="E205" s="6" t="s">
        <v>398</v>
      </c>
      <c r="F205" s="6" t="s">
        <v>399</v>
      </c>
      <c r="G205" s="6" t="s">
        <v>841</v>
      </c>
      <c r="H205" s="12" t="s">
        <v>1051</v>
      </c>
      <c r="I205" s="6" t="s">
        <v>31</v>
      </c>
      <c r="J205" s="6" t="s">
        <v>842</v>
      </c>
      <c r="K205" s="8" t="s">
        <v>843</v>
      </c>
      <c r="L205" s="10">
        <v>738.1</v>
      </c>
      <c r="M205" s="10">
        <v>72.36</v>
      </c>
      <c r="N205" s="10">
        <v>83.7</v>
      </c>
      <c r="O205" s="10"/>
      <c r="P205" s="10">
        <v>3552.3</v>
      </c>
      <c r="Q205" s="10">
        <v>0</v>
      </c>
      <c r="R205" s="10">
        <v>400</v>
      </c>
      <c r="S205" s="10">
        <v>300</v>
      </c>
      <c r="T205" s="10">
        <v>300</v>
      </c>
      <c r="U205" s="8">
        <f t="shared" ref="U205:U226" si="126">+L205+M205</f>
        <v>810.46</v>
      </c>
      <c r="V205" s="8">
        <f t="shared" si="122"/>
        <v>83.7</v>
      </c>
      <c r="W205" s="8">
        <f t="shared" ref="W205:X226" si="127">+P205</f>
        <v>3552.3</v>
      </c>
      <c r="X205" s="8">
        <f t="shared" si="127"/>
        <v>0</v>
      </c>
      <c r="Y205" s="8">
        <f t="shared" ref="Y205:Y226" si="128">+X205+W205+V205+U205</f>
        <v>4446.46</v>
      </c>
      <c r="Z205" s="8">
        <f t="shared" ref="Z205:Z226" si="129">+U205*12</f>
        <v>9725.52</v>
      </c>
      <c r="AA205" s="8">
        <f t="shared" si="123"/>
        <v>1004.4000000000001</v>
      </c>
      <c r="AB205" s="8">
        <f t="shared" si="98"/>
        <v>42627.600000000006</v>
      </c>
      <c r="AC205" s="8">
        <f t="shared" si="98"/>
        <v>0</v>
      </c>
      <c r="AD205" s="8">
        <f t="shared" ref="AD205:AD226" si="130">+AC205+AB205+AA205+Z205</f>
        <v>53357.520000000004</v>
      </c>
      <c r="AE205" s="8">
        <f t="shared" si="124"/>
        <v>400</v>
      </c>
      <c r="AF205" s="8">
        <f t="shared" si="125"/>
        <v>600</v>
      </c>
      <c r="AG205" s="8"/>
      <c r="AH205" s="8">
        <f t="shared" ref="AH205:AH226" si="131">+AD205+AE205+AF205</f>
        <v>54357.520000000004</v>
      </c>
    </row>
    <row r="206" spans="1:34" x14ac:dyDescent="0.2">
      <c r="A206" s="6"/>
      <c r="B206" s="7" t="s">
        <v>1036</v>
      </c>
      <c r="C206" s="7" t="s">
        <v>179</v>
      </c>
      <c r="D206" s="6" t="s">
        <v>245</v>
      </c>
      <c r="E206" s="6" t="s">
        <v>398</v>
      </c>
      <c r="F206" s="6" t="s">
        <v>438</v>
      </c>
      <c r="G206" s="6" t="s">
        <v>11</v>
      </c>
      <c r="H206" s="12" t="s">
        <v>1049</v>
      </c>
      <c r="I206" s="6" t="s">
        <v>10</v>
      </c>
      <c r="J206" s="6" t="s">
        <v>844</v>
      </c>
      <c r="K206" s="8" t="s">
        <v>845</v>
      </c>
      <c r="L206" s="8">
        <v>673.65</v>
      </c>
      <c r="M206" s="8">
        <v>0</v>
      </c>
      <c r="N206" s="8">
        <v>83.7</v>
      </c>
      <c r="O206" s="8"/>
      <c r="P206" s="8">
        <v>3370.54</v>
      </c>
      <c r="Q206" s="8">
        <v>0</v>
      </c>
      <c r="R206" s="8">
        <v>400</v>
      </c>
      <c r="S206" s="8">
        <v>300</v>
      </c>
      <c r="T206" s="8">
        <v>300</v>
      </c>
      <c r="U206" s="8">
        <f t="shared" si="126"/>
        <v>673.65</v>
      </c>
      <c r="V206" s="8">
        <f t="shared" si="122"/>
        <v>83.7</v>
      </c>
      <c r="W206" s="8">
        <f t="shared" si="127"/>
        <v>3370.54</v>
      </c>
      <c r="X206" s="8">
        <f t="shared" si="127"/>
        <v>0</v>
      </c>
      <c r="Y206" s="8">
        <f t="shared" si="128"/>
        <v>4127.8899999999994</v>
      </c>
      <c r="Z206" s="8">
        <f t="shared" si="129"/>
        <v>8083.7999999999993</v>
      </c>
      <c r="AA206" s="8">
        <f t="shared" si="123"/>
        <v>1004.4000000000001</v>
      </c>
      <c r="AB206" s="8">
        <f t="shared" si="98"/>
        <v>40446.479999999996</v>
      </c>
      <c r="AC206" s="8">
        <f t="shared" si="98"/>
        <v>0</v>
      </c>
      <c r="AD206" s="8">
        <f t="shared" si="130"/>
        <v>49534.679999999993</v>
      </c>
      <c r="AE206" s="8">
        <f t="shared" si="124"/>
        <v>400</v>
      </c>
      <c r="AF206" s="8">
        <f t="shared" si="125"/>
        <v>600</v>
      </c>
      <c r="AG206" s="8"/>
      <c r="AH206" s="8">
        <f t="shared" si="131"/>
        <v>50534.679999999993</v>
      </c>
    </row>
    <row r="207" spans="1:34" x14ac:dyDescent="0.2">
      <c r="A207" s="9"/>
      <c r="B207" s="7" t="s">
        <v>110</v>
      </c>
      <c r="C207" s="7" t="s">
        <v>182</v>
      </c>
      <c r="D207" s="6" t="s">
        <v>261</v>
      </c>
      <c r="E207" s="6" t="s">
        <v>398</v>
      </c>
      <c r="F207" s="6" t="s">
        <v>405</v>
      </c>
      <c r="G207" s="6" t="s">
        <v>32</v>
      </c>
      <c r="H207" s="12" t="s">
        <v>1047</v>
      </c>
      <c r="I207" s="6" t="s">
        <v>6</v>
      </c>
      <c r="J207" s="6" t="s">
        <v>846</v>
      </c>
      <c r="K207" s="8" t="s">
        <v>847</v>
      </c>
      <c r="L207" s="10">
        <v>567.16999999999996</v>
      </c>
      <c r="M207" s="10">
        <v>0</v>
      </c>
      <c r="N207" s="10">
        <v>83.7</v>
      </c>
      <c r="O207" s="10"/>
      <c r="P207" s="10">
        <v>2918.49</v>
      </c>
      <c r="Q207" s="10">
        <v>0</v>
      </c>
      <c r="R207" s="10">
        <v>400</v>
      </c>
      <c r="S207" s="10">
        <v>300</v>
      </c>
      <c r="T207" s="10">
        <v>300</v>
      </c>
      <c r="U207" s="8">
        <f t="shared" si="126"/>
        <v>567.16999999999996</v>
      </c>
      <c r="V207" s="8">
        <f t="shared" si="122"/>
        <v>83.7</v>
      </c>
      <c r="W207" s="8">
        <f t="shared" si="127"/>
        <v>2918.49</v>
      </c>
      <c r="X207" s="8">
        <f t="shared" si="127"/>
        <v>0</v>
      </c>
      <c r="Y207" s="8">
        <f t="shared" si="128"/>
        <v>3569.3599999999997</v>
      </c>
      <c r="Z207" s="8">
        <f t="shared" si="129"/>
        <v>6806.0399999999991</v>
      </c>
      <c r="AA207" s="8">
        <f t="shared" si="123"/>
        <v>1004.4000000000001</v>
      </c>
      <c r="AB207" s="8">
        <f t="shared" si="98"/>
        <v>35021.879999999997</v>
      </c>
      <c r="AC207" s="8">
        <f t="shared" si="98"/>
        <v>0</v>
      </c>
      <c r="AD207" s="8">
        <f t="shared" si="130"/>
        <v>42832.32</v>
      </c>
      <c r="AE207" s="8">
        <f t="shared" si="124"/>
        <v>400</v>
      </c>
      <c r="AF207" s="8">
        <f t="shared" si="125"/>
        <v>600</v>
      </c>
      <c r="AG207" s="8"/>
      <c r="AH207" s="8">
        <f t="shared" si="131"/>
        <v>43832.32</v>
      </c>
    </row>
    <row r="208" spans="1:34" x14ac:dyDescent="0.2">
      <c r="A208" s="6"/>
      <c r="B208" s="7" t="s">
        <v>1034</v>
      </c>
      <c r="C208" s="7" t="s">
        <v>177</v>
      </c>
      <c r="D208" s="6" t="s">
        <v>264</v>
      </c>
      <c r="E208" s="6" t="s">
        <v>398</v>
      </c>
      <c r="F208" s="6" t="s">
        <v>438</v>
      </c>
      <c r="G208" s="6" t="s">
        <v>355</v>
      </c>
      <c r="H208" s="12" t="s">
        <v>1049</v>
      </c>
      <c r="I208" s="6" t="s">
        <v>20</v>
      </c>
      <c r="J208" s="6" t="s">
        <v>848</v>
      </c>
      <c r="K208" s="8" t="s">
        <v>849</v>
      </c>
      <c r="L208" s="8">
        <v>698.59</v>
      </c>
      <c r="M208" s="8">
        <v>0</v>
      </c>
      <c r="N208" s="8">
        <v>83.7</v>
      </c>
      <c r="O208" s="8"/>
      <c r="P208" s="8">
        <v>3370.54</v>
      </c>
      <c r="Q208" s="8">
        <v>0</v>
      </c>
      <c r="R208" s="8">
        <v>400</v>
      </c>
      <c r="S208" s="8">
        <v>300</v>
      </c>
      <c r="T208" s="8">
        <v>300</v>
      </c>
      <c r="U208" s="8">
        <f t="shared" si="126"/>
        <v>698.59</v>
      </c>
      <c r="V208" s="8">
        <f t="shared" si="122"/>
        <v>83.7</v>
      </c>
      <c r="W208" s="8">
        <f t="shared" si="127"/>
        <v>3370.54</v>
      </c>
      <c r="X208" s="8">
        <f t="shared" si="127"/>
        <v>0</v>
      </c>
      <c r="Y208" s="8">
        <f t="shared" si="128"/>
        <v>4152.83</v>
      </c>
      <c r="Z208" s="8">
        <f t="shared" si="129"/>
        <v>8383.08</v>
      </c>
      <c r="AA208" s="8">
        <f t="shared" si="123"/>
        <v>1004.4000000000001</v>
      </c>
      <c r="AB208" s="8">
        <f t="shared" si="98"/>
        <v>40446.479999999996</v>
      </c>
      <c r="AC208" s="8">
        <f t="shared" si="98"/>
        <v>0</v>
      </c>
      <c r="AD208" s="8">
        <f t="shared" si="130"/>
        <v>49833.96</v>
      </c>
      <c r="AE208" s="8">
        <f t="shared" si="124"/>
        <v>400</v>
      </c>
      <c r="AF208" s="8">
        <f t="shared" si="125"/>
        <v>600</v>
      </c>
      <c r="AG208" s="8"/>
      <c r="AH208" s="8">
        <f t="shared" si="131"/>
        <v>50833.96</v>
      </c>
    </row>
    <row r="209" spans="1:34" x14ac:dyDescent="0.2">
      <c r="A209" s="9"/>
      <c r="B209" s="7" t="s">
        <v>1033</v>
      </c>
      <c r="C209" s="7" t="s">
        <v>175</v>
      </c>
      <c r="D209" s="6" t="s">
        <v>298</v>
      </c>
      <c r="E209" s="6" t="s">
        <v>398</v>
      </c>
      <c r="F209" s="6" t="s">
        <v>399</v>
      </c>
      <c r="G209" s="6" t="s">
        <v>174</v>
      </c>
      <c r="H209" s="12" t="s">
        <v>1046</v>
      </c>
      <c r="I209" s="6" t="s">
        <v>16</v>
      </c>
      <c r="J209" s="6" t="s">
        <v>850</v>
      </c>
      <c r="K209" s="8" t="s">
        <v>851</v>
      </c>
      <c r="L209" s="10">
        <v>757.49</v>
      </c>
      <c r="M209" s="10">
        <v>195.59</v>
      </c>
      <c r="N209" s="10">
        <v>83.7</v>
      </c>
      <c r="O209" s="10"/>
      <c r="P209" s="10"/>
      <c r="Q209" s="10">
        <v>3568</v>
      </c>
      <c r="R209" s="10">
        <v>400</v>
      </c>
      <c r="S209" s="10">
        <v>300</v>
      </c>
      <c r="T209" s="10">
        <v>300</v>
      </c>
      <c r="U209" s="8">
        <f t="shared" si="126"/>
        <v>953.08</v>
      </c>
      <c r="V209" s="8">
        <f t="shared" si="122"/>
        <v>83.7</v>
      </c>
      <c r="W209" s="8">
        <f t="shared" si="127"/>
        <v>0</v>
      </c>
      <c r="X209" s="8">
        <f t="shared" si="127"/>
        <v>3568</v>
      </c>
      <c r="Y209" s="8">
        <f t="shared" si="128"/>
        <v>4604.78</v>
      </c>
      <c r="Z209" s="8">
        <f t="shared" si="129"/>
        <v>11436.960000000001</v>
      </c>
      <c r="AA209" s="8">
        <f t="shared" si="123"/>
        <v>1004.4000000000001</v>
      </c>
      <c r="AB209" s="8">
        <f t="shared" si="98"/>
        <v>0</v>
      </c>
      <c r="AC209" s="8">
        <f t="shared" si="98"/>
        <v>42816</v>
      </c>
      <c r="AD209" s="8">
        <f t="shared" si="130"/>
        <v>55257.36</v>
      </c>
      <c r="AE209" s="8">
        <f t="shared" si="124"/>
        <v>400</v>
      </c>
      <c r="AF209" s="8">
        <f t="shared" si="125"/>
        <v>600</v>
      </c>
      <c r="AG209" s="8"/>
      <c r="AH209" s="8">
        <f t="shared" si="131"/>
        <v>56257.36</v>
      </c>
    </row>
    <row r="210" spans="1:34" x14ac:dyDescent="0.2">
      <c r="A210" s="6"/>
      <c r="B210" s="7" t="s">
        <v>1035</v>
      </c>
      <c r="C210" s="7" t="s">
        <v>178</v>
      </c>
      <c r="D210" s="6" t="s">
        <v>315</v>
      </c>
      <c r="E210" s="6" t="s">
        <v>398</v>
      </c>
      <c r="F210" s="6" t="s">
        <v>438</v>
      </c>
      <c r="G210" s="6" t="s">
        <v>35</v>
      </c>
      <c r="H210" s="12" t="s">
        <v>1049</v>
      </c>
      <c r="I210" s="6" t="s">
        <v>20</v>
      </c>
      <c r="J210" s="6" t="s">
        <v>852</v>
      </c>
      <c r="K210" s="8" t="s">
        <v>853</v>
      </c>
      <c r="L210" s="8">
        <v>698.59</v>
      </c>
      <c r="M210" s="8">
        <v>145.85</v>
      </c>
      <c r="N210" s="8">
        <v>83.7</v>
      </c>
      <c r="O210" s="8"/>
      <c r="P210" s="8">
        <v>3370.54</v>
      </c>
      <c r="Q210" s="8">
        <v>0</v>
      </c>
      <c r="R210" s="8">
        <v>400</v>
      </c>
      <c r="S210" s="8">
        <v>300</v>
      </c>
      <c r="T210" s="8">
        <v>300</v>
      </c>
      <c r="U210" s="8">
        <f t="shared" si="126"/>
        <v>844.44</v>
      </c>
      <c r="V210" s="8">
        <f t="shared" si="122"/>
        <v>83.7</v>
      </c>
      <c r="W210" s="8">
        <f t="shared" si="127"/>
        <v>3370.54</v>
      </c>
      <c r="X210" s="8">
        <f t="shared" si="127"/>
        <v>0</v>
      </c>
      <c r="Y210" s="8">
        <f t="shared" si="128"/>
        <v>4298.68</v>
      </c>
      <c r="Z210" s="8">
        <f t="shared" si="129"/>
        <v>10133.280000000001</v>
      </c>
      <c r="AA210" s="8">
        <f t="shared" si="123"/>
        <v>1004.4000000000001</v>
      </c>
      <c r="AB210" s="8">
        <f t="shared" si="98"/>
        <v>40446.479999999996</v>
      </c>
      <c r="AC210" s="8">
        <f t="shared" si="98"/>
        <v>0</v>
      </c>
      <c r="AD210" s="8">
        <f t="shared" si="130"/>
        <v>51584.159999999996</v>
      </c>
      <c r="AE210" s="8">
        <f t="shared" si="124"/>
        <v>400</v>
      </c>
      <c r="AF210" s="8">
        <f t="shared" si="125"/>
        <v>600</v>
      </c>
      <c r="AG210" s="8"/>
      <c r="AH210" s="8">
        <f t="shared" si="131"/>
        <v>52584.159999999996</v>
      </c>
    </row>
    <row r="211" spans="1:34" s="35" customFormat="1" x14ac:dyDescent="0.2">
      <c r="A211" s="31" t="s">
        <v>856</v>
      </c>
      <c r="B211" s="32"/>
      <c r="C211" s="32"/>
      <c r="D211" s="31"/>
      <c r="E211" s="31"/>
      <c r="F211" s="31"/>
      <c r="G211" s="31"/>
      <c r="H211" s="33"/>
      <c r="I211" s="31"/>
      <c r="J211" s="31"/>
      <c r="K211" s="34"/>
      <c r="L211" s="34">
        <f>+L212+L213+L214+L215+L216</f>
        <v>3518.84</v>
      </c>
      <c r="M211" s="34">
        <f t="shared" ref="M211:AH211" si="132">+M212+M213+M214+M215+M216</f>
        <v>690.07</v>
      </c>
      <c r="N211" s="34">
        <f t="shared" si="132"/>
        <v>418.5</v>
      </c>
      <c r="O211" s="34">
        <f t="shared" si="132"/>
        <v>0</v>
      </c>
      <c r="P211" s="34">
        <f>+P212+P213+P214+P215+P216</f>
        <v>10155.869999999999</v>
      </c>
      <c r="Q211" s="34">
        <f>+Q212+Q213+Q214+Q215+Q216</f>
        <v>6047</v>
      </c>
      <c r="R211" s="34">
        <f t="shared" si="132"/>
        <v>2000</v>
      </c>
      <c r="S211" s="34">
        <f t="shared" si="132"/>
        <v>1500</v>
      </c>
      <c r="T211" s="34">
        <f t="shared" si="132"/>
        <v>1500</v>
      </c>
      <c r="U211" s="34">
        <f t="shared" si="132"/>
        <v>4208.91</v>
      </c>
      <c r="V211" s="34">
        <f t="shared" si="132"/>
        <v>418.5</v>
      </c>
      <c r="W211" s="34">
        <f>+W212+W213+W214+W215+W216</f>
        <v>10155.869999999999</v>
      </c>
      <c r="X211" s="34">
        <f>+X212+X213+X214+X215+X216</f>
        <v>6047</v>
      </c>
      <c r="Y211" s="34">
        <f t="shared" si="132"/>
        <v>20830.28</v>
      </c>
      <c r="Z211" s="34">
        <f t="shared" si="132"/>
        <v>50506.92</v>
      </c>
      <c r="AA211" s="34">
        <f t="shared" si="132"/>
        <v>5022</v>
      </c>
      <c r="AB211" s="34">
        <f t="shared" si="132"/>
        <v>121870.44</v>
      </c>
      <c r="AC211" s="34">
        <f t="shared" si="132"/>
        <v>72564</v>
      </c>
      <c r="AD211" s="34">
        <f t="shared" si="132"/>
        <v>249963.36000000002</v>
      </c>
      <c r="AE211" s="34">
        <f t="shared" si="132"/>
        <v>2000</v>
      </c>
      <c r="AF211" s="34">
        <f t="shared" si="132"/>
        <v>3000</v>
      </c>
      <c r="AG211" s="34">
        <f t="shared" si="132"/>
        <v>0</v>
      </c>
      <c r="AH211" s="34">
        <f t="shared" si="132"/>
        <v>254963.36000000002</v>
      </c>
    </row>
    <row r="212" spans="1:34" x14ac:dyDescent="0.2">
      <c r="A212" s="6"/>
      <c r="B212" s="7" t="s">
        <v>116</v>
      </c>
      <c r="C212" s="7" t="s">
        <v>187</v>
      </c>
      <c r="D212" s="6" t="s">
        <v>349</v>
      </c>
      <c r="E212" s="6" t="s">
        <v>398</v>
      </c>
      <c r="F212" s="6" t="s">
        <v>438</v>
      </c>
      <c r="G212" s="6" t="s">
        <v>35</v>
      </c>
      <c r="H212" s="12" t="s">
        <v>1049</v>
      </c>
      <c r="I212" s="6" t="s">
        <v>20</v>
      </c>
      <c r="J212" s="6"/>
      <c r="K212" s="8"/>
      <c r="L212" s="8">
        <v>698.59</v>
      </c>
      <c r="M212" s="8">
        <v>0</v>
      </c>
      <c r="N212" s="8">
        <v>83.7</v>
      </c>
      <c r="O212" s="8"/>
      <c r="P212" s="8">
        <v>0</v>
      </c>
      <c r="Q212" s="8">
        <v>2479</v>
      </c>
      <c r="R212" s="8">
        <v>400</v>
      </c>
      <c r="S212" s="8">
        <v>300</v>
      </c>
      <c r="T212" s="8">
        <v>300</v>
      </c>
      <c r="U212" s="8">
        <f t="shared" si="126"/>
        <v>698.59</v>
      </c>
      <c r="V212" s="8">
        <f t="shared" ref="V212:V216" si="133">SUM(N212)</f>
        <v>83.7</v>
      </c>
      <c r="W212" s="8">
        <f t="shared" si="127"/>
        <v>0</v>
      </c>
      <c r="X212" s="8">
        <f t="shared" si="127"/>
        <v>2479</v>
      </c>
      <c r="Y212" s="8">
        <f t="shared" si="128"/>
        <v>3261.29</v>
      </c>
      <c r="Z212" s="8">
        <f t="shared" si="129"/>
        <v>8383.08</v>
      </c>
      <c r="AA212" s="8">
        <f t="shared" ref="AA212:AA216" si="134">+V212*12</f>
        <v>1004.4000000000001</v>
      </c>
      <c r="AB212" s="8">
        <f t="shared" si="98"/>
        <v>0</v>
      </c>
      <c r="AC212" s="8">
        <f t="shared" si="98"/>
        <v>29748</v>
      </c>
      <c r="AD212" s="8">
        <f t="shared" si="130"/>
        <v>39135.480000000003</v>
      </c>
      <c r="AE212" s="8">
        <f t="shared" ref="AE212:AE216" si="135">SUM(R212)</f>
        <v>400</v>
      </c>
      <c r="AF212" s="8">
        <f t="shared" ref="AF212:AF216" si="136">SUM(S212:T212)</f>
        <v>600</v>
      </c>
      <c r="AG212" s="8"/>
      <c r="AH212" s="8">
        <f t="shared" si="131"/>
        <v>40135.480000000003</v>
      </c>
    </row>
    <row r="213" spans="1:34" x14ac:dyDescent="0.2">
      <c r="A213" s="9"/>
      <c r="B213" s="7" t="s">
        <v>115</v>
      </c>
      <c r="C213" s="7" t="s">
        <v>186</v>
      </c>
      <c r="D213" s="6" t="s">
        <v>202</v>
      </c>
      <c r="E213" s="6" t="s">
        <v>398</v>
      </c>
      <c r="F213" s="6" t="s">
        <v>399</v>
      </c>
      <c r="G213" s="6" t="s">
        <v>45</v>
      </c>
      <c r="H213" s="12" t="s">
        <v>1051</v>
      </c>
      <c r="I213" s="6" t="s">
        <v>31</v>
      </c>
      <c r="J213" s="6" t="s">
        <v>857</v>
      </c>
      <c r="K213" s="8" t="s">
        <v>858</v>
      </c>
      <c r="L213" s="10">
        <v>738.1</v>
      </c>
      <c r="M213" s="10">
        <v>90.85</v>
      </c>
      <c r="N213" s="10">
        <v>83.7</v>
      </c>
      <c r="O213" s="10"/>
      <c r="P213" s="10">
        <v>3552.3</v>
      </c>
      <c r="Q213" s="10">
        <v>0</v>
      </c>
      <c r="R213" s="10">
        <v>400</v>
      </c>
      <c r="S213" s="10">
        <v>300</v>
      </c>
      <c r="T213" s="10">
        <v>300</v>
      </c>
      <c r="U213" s="8">
        <f t="shared" si="126"/>
        <v>828.95</v>
      </c>
      <c r="V213" s="8">
        <f t="shared" si="133"/>
        <v>83.7</v>
      </c>
      <c r="W213" s="8">
        <f t="shared" si="127"/>
        <v>3552.3</v>
      </c>
      <c r="X213" s="8">
        <f t="shared" si="127"/>
        <v>0</v>
      </c>
      <c r="Y213" s="8">
        <f t="shared" si="128"/>
        <v>4464.95</v>
      </c>
      <c r="Z213" s="8">
        <f t="shared" si="129"/>
        <v>9947.4000000000015</v>
      </c>
      <c r="AA213" s="8">
        <f t="shared" si="134"/>
        <v>1004.4000000000001</v>
      </c>
      <c r="AB213" s="8">
        <f t="shared" si="98"/>
        <v>42627.600000000006</v>
      </c>
      <c r="AC213" s="8">
        <f t="shared" si="98"/>
        <v>0</v>
      </c>
      <c r="AD213" s="8">
        <f t="shared" si="130"/>
        <v>53579.400000000009</v>
      </c>
      <c r="AE213" s="8">
        <f t="shared" si="135"/>
        <v>400</v>
      </c>
      <c r="AF213" s="8">
        <f t="shared" si="136"/>
        <v>600</v>
      </c>
      <c r="AG213" s="8"/>
      <c r="AH213" s="8">
        <f t="shared" si="131"/>
        <v>54579.400000000009</v>
      </c>
    </row>
    <row r="214" spans="1:34" x14ac:dyDescent="0.2">
      <c r="A214" s="9"/>
      <c r="B214" s="7" t="s">
        <v>111</v>
      </c>
      <c r="C214" s="7" t="s">
        <v>184</v>
      </c>
      <c r="D214" s="6" t="s">
        <v>207</v>
      </c>
      <c r="E214" s="6" t="s">
        <v>398</v>
      </c>
      <c r="F214" s="6" t="s">
        <v>399</v>
      </c>
      <c r="G214" s="6" t="s">
        <v>42</v>
      </c>
      <c r="H214" s="12" t="s">
        <v>1050</v>
      </c>
      <c r="I214" s="6" t="s">
        <v>16</v>
      </c>
      <c r="J214" s="6" t="s">
        <v>859</v>
      </c>
      <c r="K214" s="8" t="s">
        <v>860</v>
      </c>
      <c r="L214" s="10">
        <v>757.49</v>
      </c>
      <c r="M214" s="10">
        <v>299.61</v>
      </c>
      <c r="N214" s="10">
        <v>83.7</v>
      </c>
      <c r="O214" s="10"/>
      <c r="P214" s="10">
        <v>3685.08</v>
      </c>
      <c r="Q214" s="10">
        <v>0</v>
      </c>
      <c r="R214" s="10">
        <v>400</v>
      </c>
      <c r="S214" s="10">
        <v>300</v>
      </c>
      <c r="T214" s="10">
        <v>300</v>
      </c>
      <c r="U214" s="8">
        <f t="shared" si="126"/>
        <v>1057.0999999999999</v>
      </c>
      <c r="V214" s="8">
        <f t="shared" si="133"/>
        <v>83.7</v>
      </c>
      <c r="W214" s="8">
        <f t="shared" si="127"/>
        <v>3685.08</v>
      </c>
      <c r="X214" s="8">
        <f t="shared" si="127"/>
        <v>0</v>
      </c>
      <c r="Y214" s="8">
        <f t="shared" si="128"/>
        <v>4825.8799999999992</v>
      </c>
      <c r="Z214" s="8">
        <f t="shared" si="129"/>
        <v>12685.199999999999</v>
      </c>
      <c r="AA214" s="8">
        <f t="shared" si="134"/>
        <v>1004.4000000000001</v>
      </c>
      <c r="AB214" s="8">
        <f t="shared" si="98"/>
        <v>44220.959999999999</v>
      </c>
      <c r="AC214" s="8">
        <f t="shared" si="98"/>
        <v>0</v>
      </c>
      <c r="AD214" s="8">
        <f t="shared" si="130"/>
        <v>57910.559999999998</v>
      </c>
      <c r="AE214" s="8">
        <f t="shared" si="135"/>
        <v>400</v>
      </c>
      <c r="AF214" s="8">
        <f t="shared" si="136"/>
        <v>600</v>
      </c>
      <c r="AG214" s="8"/>
      <c r="AH214" s="8">
        <f t="shared" si="131"/>
        <v>58910.559999999998</v>
      </c>
    </row>
    <row r="215" spans="1:34" x14ac:dyDescent="0.2">
      <c r="A215" s="9"/>
      <c r="B215" s="7" t="s">
        <v>117</v>
      </c>
      <c r="C215" s="7" t="s">
        <v>189</v>
      </c>
      <c r="D215" s="6" t="s">
        <v>213</v>
      </c>
      <c r="E215" s="6" t="s">
        <v>398</v>
      </c>
      <c r="F215" s="6" t="s">
        <v>405</v>
      </c>
      <c r="G215" s="6" t="s">
        <v>63</v>
      </c>
      <c r="H215" s="12" t="s">
        <v>1047</v>
      </c>
      <c r="I215" s="6" t="s">
        <v>6</v>
      </c>
      <c r="J215" s="6" t="s">
        <v>861</v>
      </c>
      <c r="K215" s="8" t="s">
        <v>862</v>
      </c>
      <c r="L215" s="10">
        <v>567.16999999999996</v>
      </c>
      <c r="M215" s="10">
        <v>0</v>
      </c>
      <c r="N215" s="10">
        <v>83.7</v>
      </c>
      <c r="O215" s="10"/>
      <c r="P215" s="10">
        <v>2918.49</v>
      </c>
      <c r="Q215" s="10">
        <v>0</v>
      </c>
      <c r="R215" s="10">
        <v>400</v>
      </c>
      <c r="S215" s="10">
        <v>300</v>
      </c>
      <c r="T215" s="10">
        <v>300</v>
      </c>
      <c r="U215" s="8">
        <f t="shared" si="126"/>
        <v>567.16999999999996</v>
      </c>
      <c r="V215" s="8">
        <f t="shared" si="133"/>
        <v>83.7</v>
      </c>
      <c r="W215" s="8">
        <f t="shared" si="127"/>
        <v>2918.49</v>
      </c>
      <c r="X215" s="8">
        <f t="shared" si="127"/>
        <v>0</v>
      </c>
      <c r="Y215" s="8">
        <f t="shared" si="128"/>
        <v>3569.3599999999997</v>
      </c>
      <c r="Z215" s="8">
        <f t="shared" si="129"/>
        <v>6806.0399999999991</v>
      </c>
      <c r="AA215" s="8">
        <f t="shared" si="134"/>
        <v>1004.4000000000001</v>
      </c>
      <c r="AB215" s="8">
        <f t="shared" si="98"/>
        <v>35021.879999999997</v>
      </c>
      <c r="AC215" s="8">
        <f t="shared" si="98"/>
        <v>0</v>
      </c>
      <c r="AD215" s="8">
        <f t="shared" si="130"/>
        <v>42832.32</v>
      </c>
      <c r="AE215" s="8">
        <f t="shared" si="135"/>
        <v>400</v>
      </c>
      <c r="AF215" s="8">
        <f t="shared" si="136"/>
        <v>600</v>
      </c>
      <c r="AG215" s="8"/>
      <c r="AH215" s="8">
        <f t="shared" si="131"/>
        <v>43832.32</v>
      </c>
    </row>
    <row r="216" spans="1:34" x14ac:dyDescent="0.2">
      <c r="A216" s="9"/>
      <c r="B216" s="7" t="s">
        <v>114</v>
      </c>
      <c r="C216" s="7" t="s">
        <v>185</v>
      </c>
      <c r="D216" s="6" t="s">
        <v>293</v>
      </c>
      <c r="E216" s="6" t="s">
        <v>398</v>
      </c>
      <c r="F216" s="6" t="s">
        <v>399</v>
      </c>
      <c r="G216" s="6" t="s">
        <v>45</v>
      </c>
      <c r="H216" s="12" t="s">
        <v>1051</v>
      </c>
      <c r="I216" s="6" t="s">
        <v>16</v>
      </c>
      <c r="J216" s="6" t="s">
        <v>859</v>
      </c>
      <c r="K216" s="8" t="s">
        <v>860</v>
      </c>
      <c r="L216" s="10">
        <v>757.49</v>
      </c>
      <c r="M216" s="10">
        <v>299.61</v>
      </c>
      <c r="N216" s="10">
        <v>83.7</v>
      </c>
      <c r="O216" s="10"/>
      <c r="P216" s="10">
        <v>0</v>
      </c>
      <c r="Q216" s="10">
        <v>3568</v>
      </c>
      <c r="R216" s="10">
        <v>400</v>
      </c>
      <c r="S216" s="10">
        <v>300</v>
      </c>
      <c r="T216" s="10">
        <v>300</v>
      </c>
      <c r="U216" s="8">
        <f t="shared" si="126"/>
        <v>1057.0999999999999</v>
      </c>
      <c r="V216" s="8">
        <f t="shared" si="133"/>
        <v>83.7</v>
      </c>
      <c r="W216" s="8">
        <f t="shared" si="127"/>
        <v>0</v>
      </c>
      <c r="X216" s="8">
        <f t="shared" si="127"/>
        <v>3568</v>
      </c>
      <c r="Y216" s="8">
        <f t="shared" si="128"/>
        <v>4708.7999999999993</v>
      </c>
      <c r="Z216" s="8">
        <f t="shared" si="129"/>
        <v>12685.199999999999</v>
      </c>
      <c r="AA216" s="8">
        <f t="shared" si="134"/>
        <v>1004.4000000000001</v>
      </c>
      <c r="AB216" s="8">
        <f t="shared" si="98"/>
        <v>0</v>
      </c>
      <c r="AC216" s="8">
        <f t="shared" si="98"/>
        <v>42816</v>
      </c>
      <c r="AD216" s="8">
        <f t="shared" si="130"/>
        <v>56505.599999999999</v>
      </c>
      <c r="AE216" s="8">
        <f t="shared" si="135"/>
        <v>400</v>
      </c>
      <c r="AF216" s="8">
        <f t="shared" si="136"/>
        <v>600</v>
      </c>
      <c r="AG216" s="8"/>
      <c r="AH216" s="8">
        <f t="shared" si="131"/>
        <v>57505.599999999999</v>
      </c>
    </row>
    <row r="217" spans="1:34" s="35" customFormat="1" x14ac:dyDescent="0.2">
      <c r="A217" s="31" t="s">
        <v>863</v>
      </c>
      <c r="B217" s="32"/>
      <c r="C217" s="32"/>
      <c r="D217" s="31"/>
      <c r="E217" s="31"/>
      <c r="F217" s="31"/>
      <c r="G217" s="31"/>
      <c r="H217" s="33"/>
      <c r="I217" s="31"/>
      <c r="J217" s="31"/>
      <c r="K217" s="34"/>
      <c r="L217" s="34">
        <f>+L218+L219+L220</f>
        <v>1950.1599999999999</v>
      </c>
      <c r="M217" s="34">
        <f t="shared" ref="M217:AH217" si="137">+M218+M219+M220</f>
        <v>293.66000000000003</v>
      </c>
      <c r="N217" s="34">
        <f t="shared" si="137"/>
        <v>251.10000000000002</v>
      </c>
      <c r="O217" s="34">
        <f t="shared" si="137"/>
        <v>0</v>
      </c>
      <c r="P217" s="34">
        <f>+P218+P219+P220</f>
        <v>2918.49</v>
      </c>
      <c r="Q217" s="34">
        <f>+Q218+Q219+Q220</f>
        <v>7168</v>
      </c>
      <c r="R217" s="34">
        <f t="shared" si="137"/>
        <v>1200</v>
      </c>
      <c r="S217" s="34">
        <f t="shared" si="137"/>
        <v>900</v>
      </c>
      <c r="T217" s="34">
        <f t="shared" si="137"/>
        <v>900</v>
      </c>
      <c r="U217" s="34">
        <f t="shared" si="137"/>
        <v>2243.8199999999997</v>
      </c>
      <c r="V217" s="34">
        <f t="shared" si="137"/>
        <v>251.10000000000002</v>
      </c>
      <c r="W217" s="34">
        <f>+W218+W219+W220</f>
        <v>2918.49</v>
      </c>
      <c r="X217" s="34">
        <f>+X218+X219+X220</f>
        <v>7168</v>
      </c>
      <c r="Y217" s="34">
        <f t="shared" si="137"/>
        <v>12581.41</v>
      </c>
      <c r="Z217" s="34">
        <f t="shared" si="137"/>
        <v>26925.839999999997</v>
      </c>
      <c r="AA217" s="34">
        <f t="shared" si="137"/>
        <v>3013.2000000000003</v>
      </c>
      <c r="AB217" s="34">
        <f t="shared" si="137"/>
        <v>35021.879999999997</v>
      </c>
      <c r="AC217" s="34">
        <f t="shared" si="137"/>
        <v>86016</v>
      </c>
      <c r="AD217" s="34">
        <f t="shared" si="137"/>
        <v>150976.92000000001</v>
      </c>
      <c r="AE217" s="34">
        <f t="shared" si="137"/>
        <v>1200</v>
      </c>
      <c r="AF217" s="34">
        <f t="shared" si="137"/>
        <v>1800</v>
      </c>
      <c r="AG217" s="34">
        <f t="shared" si="137"/>
        <v>0</v>
      </c>
      <c r="AH217" s="34">
        <f t="shared" si="137"/>
        <v>153976.92000000001</v>
      </c>
    </row>
    <row r="218" spans="1:34" x14ac:dyDescent="0.2">
      <c r="A218" s="6"/>
      <c r="B218" s="7" t="s">
        <v>1039</v>
      </c>
      <c r="C218" s="7" t="s">
        <v>191</v>
      </c>
      <c r="D218" s="6" t="s">
        <v>214</v>
      </c>
      <c r="E218" s="6" t="s">
        <v>398</v>
      </c>
      <c r="F218" s="6" t="s">
        <v>405</v>
      </c>
      <c r="G218" s="6" t="s">
        <v>32</v>
      </c>
      <c r="H218" s="12" t="s">
        <v>1047</v>
      </c>
      <c r="I218" s="6" t="s">
        <v>6</v>
      </c>
      <c r="J218" s="6" t="s">
        <v>864</v>
      </c>
      <c r="K218" s="8" t="s">
        <v>865</v>
      </c>
      <c r="L218" s="8">
        <v>567.16999999999996</v>
      </c>
      <c r="M218" s="8">
        <v>0</v>
      </c>
      <c r="N218" s="8">
        <v>83.7</v>
      </c>
      <c r="O218" s="8"/>
      <c r="P218" s="8">
        <v>0</v>
      </c>
      <c r="Q218" s="8">
        <v>2074</v>
      </c>
      <c r="R218" s="8">
        <v>400</v>
      </c>
      <c r="S218" s="8">
        <v>300</v>
      </c>
      <c r="T218" s="8">
        <v>300</v>
      </c>
      <c r="U218" s="8">
        <f t="shared" si="126"/>
        <v>567.16999999999996</v>
      </c>
      <c r="V218" s="8">
        <f>SUM(N218)</f>
        <v>83.7</v>
      </c>
      <c r="W218" s="8">
        <f t="shared" si="127"/>
        <v>0</v>
      </c>
      <c r="X218" s="8">
        <f t="shared" si="127"/>
        <v>2074</v>
      </c>
      <c r="Y218" s="8">
        <f t="shared" si="128"/>
        <v>2724.87</v>
      </c>
      <c r="Z218" s="8">
        <f t="shared" si="129"/>
        <v>6806.0399999999991</v>
      </c>
      <c r="AA218" s="8">
        <f t="shared" ref="AA218:AA220" si="138">+V218*12</f>
        <v>1004.4000000000001</v>
      </c>
      <c r="AB218" s="8">
        <f t="shared" si="98"/>
        <v>0</v>
      </c>
      <c r="AC218" s="8">
        <f t="shared" si="98"/>
        <v>24888</v>
      </c>
      <c r="AD218" s="8">
        <f t="shared" si="130"/>
        <v>32698.440000000002</v>
      </c>
      <c r="AE218" s="8">
        <f>SUM(R218)</f>
        <v>400</v>
      </c>
      <c r="AF218" s="8">
        <f>SUM(S218:T218)</f>
        <v>600</v>
      </c>
      <c r="AG218" s="8"/>
      <c r="AH218" s="8">
        <f t="shared" si="131"/>
        <v>33698.44</v>
      </c>
    </row>
    <row r="219" spans="1:34" x14ac:dyDescent="0.2">
      <c r="A219" s="9"/>
      <c r="B219" s="7" t="s">
        <v>1040</v>
      </c>
      <c r="C219" s="7" t="s">
        <v>192</v>
      </c>
      <c r="D219" s="6" t="s">
        <v>246</v>
      </c>
      <c r="E219" s="6" t="s">
        <v>398</v>
      </c>
      <c r="F219" s="6" t="s">
        <v>405</v>
      </c>
      <c r="G219" s="6" t="s">
        <v>406</v>
      </c>
      <c r="H219" s="12" t="s">
        <v>1047</v>
      </c>
      <c r="I219" s="6" t="s">
        <v>6</v>
      </c>
      <c r="J219" s="6" t="s">
        <v>866</v>
      </c>
      <c r="K219" s="8" t="s">
        <v>867</v>
      </c>
      <c r="L219" s="10">
        <v>567.16999999999996</v>
      </c>
      <c r="M219" s="10">
        <v>0</v>
      </c>
      <c r="N219" s="10">
        <v>83.7</v>
      </c>
      <c r="O219" s="10"/>
      <c r="P219" s="10">
        <v>2918.49</v>
      </c>
      <c r="Q219" s="10">
        <v>0</v>
      </c>
      <c r="R219" s="10">
        <v>400</v>
      </c>
      <c r="S219" s="10">
        <v>300</v>
      </c>
      <c r="T219" s="10">
        <v>300</v>
      </c>
      <c r="U219" s="8">
        <f t="shared" si="126"/>
        <v>567.16999999999996</v>
      </c>
      <c r="V219" s="8">
        <f>SUM(N219)</f>
        <v>83.7</v>
      </c>
      <c r="W219" s="8">
        <f t="shared" si="127"/>
        <v>2918.49</v>
      </c>
      <c r="X219" s="8">
        <f t="shared" si="127"/>
        <v>0</v>
      </c>
      <c r="Y219" s="8">
        <f t="shared" si="128"/>
        <v>3569.3599999999997</v>
      </c>
      <c r="Z219" s="8">
        <f t="shared" si="129"/>
        <v>6806.0399999999991</v>
      </c>
      <c r="AA219" s="8">
        <f t="shared" si="138"/>
        <v>1004.4000000000001</v>
      </c>
      <c r="AB219" s="8">
        <f t="shared" si="98"/>
        <v>35021.879999999997</v>
      </c>
      <c r="AC219" s="8">
        <f t="shared" si="98"/>
        <v>0</v>
      </c>
      <c r="AD219" s="8">
        <f t="shared" si="130"/>
        <v>42832.32</v>
      </c>
      <c r="AE219" s="8">
        <f>SUM(R219)</f>
        <v>400</v>
      </c>
      <c r="AF219" s="8">
        <f>SUM(S219:T219)</f>
        <v>600</v>
      </c>
      <c r="AG219" s="8"/>
      <c r="AH219" s="8">
        <f t="shared" si="131"/>
        <v>43832.32</v>
      </c>
    </row>
    <row r="220" spans="1:34" x14ac:dyDescent="0.2">
      <c r="A220" s="9"/>
      <c r="B220" s="7" t="s">
        <v>1038</v>
      </c>
      <c r="C220" s="7" t="s">
        <v>190</v>
      </c>
      <c r="D220" s="6" t="s">
        <v>300</v>
      </c>
      <c r="E220" s="6" t="s">
        <v>398</v>
      </c>
      <c r="F220" s="6" t="s">
        <v>399</v>
      </c>
      <c r="G220" s="6" t="s">
        <v>64</v>
      </c>
      <c r="H220" s="12" t="s">
        <v>1046</v>
      </c>
      <c r="I220" s="6" t="s">
        <v>3</v>
      </c>
      <c r="J220" s="6" t="s">
        <v>868</v>
      </c>
      <c r="K220" s="8" t="s">
        <v>869</v>
      </c>
      <c r="L220" s="10">
        <v>815.82</v>
      </c>
      <c r="M220" s="10">
        <v>293.66000000000003</v>
      </c>
      <c r="N220" s="10">
        <v>83.7</v>
      </c>
      <c r="O220" s="10"/>
      <c r="P220" s="10">
        <v>0</v>
      </c>
      <c r="Q220" s="10">
        <v>5094</v>
      </c>
      <c r="R220" s="10">
        <v>400</v>
      </c>
      <c r="S220" s="10">
        <v>300</v>
      </c>
      <c r="T220" s="10">
        <v>300</v>
      </c>
      <c r="U220" s="8">
        <f t="shared" si="126"/>
        <v>1109.48</v>
      </c>
      <c r="V220" s="8">
        <f>SUM(N220)</f>
        <v>83.7</v>
      </c>
      <c r="W220" s="8">
        <f t="shared" si="127"/>
        <v>0</v>
      </c>
      <c r="X220" s="8">
        <f t="shared" si="127"/>
        <v>5094</v>
      </c>
      <c r="Y220" s="8">
        <f t="shared" si="128"/>
        <v>6287.18</v>
      </c>
      <c r="Z220" s="8">
        <f t="shared" si="129"/>
        <v>13313.76</v>
      </c>
      <c r="AA220" s="8">
        <f t="shared" si="138"/>
        <v>1004.4000000000001</v>
      </c>
      <c r="AB220" s="8">
        <f t="shared" si="98"/>
        <v>0</v>
      </c>
      <c r="AC220" s="8">
        <f t="shared" si="98"/>
        <v>61128</v>
      </c>
      <c r="AD220" s="8">
        <f t="shared" si="130"/>
        <v>75446.16</v>
      </c>
      <c r="AE220" s="8">
        <f>SUM(R220)</f>
        <v>400</v>
      </c>
      <c r="AF220" s="8">
        <f>SUM(S220:T220)</f>
        <v>600</v>
      </c>
      <c r="AG220" s="8"/>
      <c r="AH220" s="8">
        <f t="shared" si="131"/>
        <v>76446.16</v>
      </c>
    </row>
    <row r="221" spans="1:34" s="35" customFormat="1" x14ac:dyDescent="0.2">
      <c r="A221" s="31" t="s">
        <v>870</v>
      </c>
      <c r="B221" s="32"/>
      <c r="C221" s="32"/>
      <c r="D221" s="31"/>
      <c r="E221" s="31"/>
      <c r="F221" s="31"/>
      <c r="G221" s="31"/>
      <c r="H221" s="33"/>
      <c r="I221" s="31"/>
      <c r="J221" s="31"/>
      <c r="K221" s="34"/>
      <c r="L221" s="34">
        <f>+L222+L223</f>
        <v>1431.1399999999999</v>
      </c>
      <c r="M221" s="34">
        <f t="shared" ref="M221:AH221" si="139">+M222+M223</f>
        <v>195.59</v>
      </c>
      <c r="N221" s="34">
        <f t="shared" si="139"/>
        <v>167.4</v>
      </c>
      <c r="O221" s="34">
        <f t="shared" si="139"/>
        <v>0</v>
      </c>
      <c r="P221" s="34">
        <f>+P222+P223</f>
        <v>3370.54</v>
      </c>
      <c r="Q221" s="34">
        <f>+Q222+Q223</f>
        <v>3568</v>
      </c>
      <c r="R221" s="34">
        <f t="shared" si="139"/>
        <v>800</v>
      </c>
      <c r="S221" s="34">
        <f t="shared" si="139"/>
        <v>600</v>
      </c>
      <c r="T221" s="34">
        <f t="shared" si="139"/>
        <v>600</v>
      </c>
      <c r="U221" s="34">
        <f t="shared" si="139"/>
        <v>1626.73</v>
      </c>
      <c r="V221" s="34">
        <f t="shared" si="139"/>
        <v>167.4</v>
      </c>
      <c r="W221" s="34">
        <f>+W222+W223</f>
        <v>3370.54</v>
      </c>
      <c r="X221" s="34">
        <f>+X222+X223</f>
        <v>3568</v>
      </c>
      <c r="Y221" s="34">
        <f t="shared" si="139"/>
        <v>8732.6699999999983</v>
      </c>
      <c r="Z221" s="34">
        <f t="shared" si="139"/>
        <v>19520.760000000002</v>
      </c>
      <c r="AA221" s="34">
        <f t="shared" si="139"/>
        <v>2008.8000000000002</v>
      </c>
      <c r="AB221" s="34">
        <f t="shared" si="139"/>
        <v>40446.479999999996</v>
      </c>
      <c r="AC221" s="34">
        <f t="shared" si="139"/>
        <v>42816</v>
      </c>
      <c r="AD221" s="34">
        <f t="shared" si="139"/>
        <v>104792.04</v>
      </c>
      <c r="AE221" s="34">
        <f t="shared" si="139"/>
        <v>800</v>
      </c>
      <c r="AF221" s="34">
        <f t="shared" si="139"/>
        <v>1200</v>
      </c>
      <c r="AG221" s="34">
        <f t="shared" si="139"/>
        <v>0</v>
      </c>
      <c r="AH221" s="34">
        <f t="shared" si="139"/>
        <v>106792.04</v>
      </c>
    </row>
    <row r="222" spans="1:34" x14ac:dyDescent="0.2">
      <c r="A222" s="9"/>
      <c r="B222" s="7" t="s">
        <v>1041</v>
      </c>
      <c r="C222" s="7" t="s">
        <v>193</v>
      </c>
      <c r="D222" s="6" t="s">
        <v>284</v>
      </c>
      <c r="E222" s="6" t="s">
        <v>398</v>
      </c>
      <c r="F222" s="6" t="s">
        <v>399</v>
      </c>
      <c r="G222" s="6" t="s">
        <v>65</v>
      </c>
      <c r="H222" s="12" t="s">
        <v>1050</v>
      </c>
      <c r="I222" s="6" t="s">
        <v>16</v>
      </c>
      <c r="J222" s="6" t="s">
        <v>871</v>
      </c>
      <c r="K222" s="8" t="s">
        <v>872</v>
      </c>
      <c r="L222" s="10">
        <v>757.49</v>
      </c>
      <c r="M222" s="10">
        <v>195.59</v>
      </c>
      <c r="N222" s="10">
        <v>83.7</v>
      </c>
      <c r="O222" s="10"/>
      <c r="P222" s="10">
        <v>0</v>
      </c>
      <c r="Q222" s="10">
        <v>3568</v>
      </c>
      <c r="R222" s="10">
        <v>400</v>
      </c>
      <c r="S222" s="10">
        <v>300</v>
      </c>
      <c r="T222" s="10">
        <v>300</v>
      </c>
      <c r="U222" s="8">
        <f t="shared" si="126"/>
        <v>953.08</v>
      </c>
      <c r="V222" s="8">
        <f>SUM(N222)</f>
        <v>83.7</v>
      </c>
      <c r="W222" s="8">
        <f t="shared" si="127"/>
        <v>0</v>
      </c>
      <c r="X222" s="8">
        <f t="shared" si="127"/>
        <v>3568</v>
      </c>
      <c r="Y222" s="8">
        <f t="shared" si="128"/>
        <v>4604.78</v>
      </c>
      <c r="Z222" s="8">
        <f t="shared" si="129"/>
        <v>11436.960000000001</v>
      </c>
      <c r="AA222" s="8">
        <f>+V222*12</f>
        <v>1004.4000000000001</v>
      </c>
      <c r="AB222" s="8">
        <f t="shared" si="98"/>
        <v>0</v>
      </c>
      <c r="AC222" s="8">
        <f t="shared" si="98"/>
        <v>42816</v>
      </c>
      <c r="AD222" s="8">
        <f t="shared" si="130"/>
        <v>55257.36</v>
      </c>
      <c r="AE222" s="8">
        <f>SUM(R222)</f>
        <v>400</v>
      </c>
      <c r="AF222" s="8">
        <f>SUM(S222:T222)</f>
        <v>600</v>
      </c>
      <c r="AG222" s="8"/>
      <c r="AH222" s="8">
        <f t="shared" si="131"/>
        <v>56257.36</v>
      </c>
    </row>
    <row r="223" spans="1:34" x14ac:dyDescent="0.2">
      <c r="A223" s="9"/>
      <c r="B223" s="7" t="s">
        <v>1042</v>
      </c>
      <c r="C223" s="7" t="s">
        <v>194</v>
      </c>
      <c r="D223" s="6" t="s">
        <v>206</v>
      </c>
      <c r="E223" s="6" t="s">
        <v>398</v>
      </c>
      <c r="F223" s="6" t="s">
        <v>438</v>
      </c>
      <c r="G223" s="6" t="s">
        <v>35</v>
      </c>
      <c r="H223" s="12" t="s">
        <v>1049</v>
      </c>
      <c r="I223" s="6" t="s">
        <v>10</v>
      </c>
      <c r="J223" s="6" t="s">
        <v>873</v>
      </c>
      <c r="K223" s="8" t="s">
        <v>874</v>
      </c>
      <c r="L223" s="10">
        <v>673.65</v>
      </c>
      <c r="M223" s="10">
        <v>0</v>
      </c>
      <c r="N223" s="10">
        <v>83.7</v>
      </c>
      <c r="O223" s="10"/>
      <c r="P223" s="10">
        <v>3370.54</v>
      </c>
      <c r="Q223" s="10">
        <v>0</v>
      </c>
      <c r="R223" s="10">
        <v>400</v>
      </c>
      <c r="S223" s="10">
        <v>300</v>
      </c>
      <c r="T223" s="10">
        <v>300</v>
      </c>
      <c r="U223" s="8">
        <f t="shared" si="126"/>
        <v>673.65</v>
      </c>
      <c r="V223" s="8">
        <f>SUM(N223)</f>
        <v>83.7</v>
      </c>
      <c r="W223" s="8">
        <f t="shared" si="127"/>
        <v>3370.54</v>
      </c>
      <c r="X223" s="8">
        <f t="shared" si="127"/>
        <v>0</v>
      </c>
      <c r="Y223" s="8">
        <f t="shared" si="128"/>
        <v>4127.8899999999994</v>
      </c>
      <c r="Z223" s="8">
        <f t="shared" si="129"/>
        <v>8083.7999999999993</v>
      </c>
      <c r="AA223" s="8">
        <f>+V223*12</f>
        <v>1004.4000000000001</v>
      </c>
      <c r="AB223" s="8">
        <f t="shared" si="98"/>
        <v>40446.479999999996</v>
      </c>
      <c r="AC223" s="8">
        <f t="shared" si="98"/>
        <v>0</v>
      </c>
      <c r="AD223" s="8">
        <f t="shared" si="130"/>
        <v>49534.679999999993</v>
      </c>
      <c r="AE223" s="8">
        <f>SUM(R223)</f>
        <v>400</v>
      </c>
      <c r="AF223" s="8">
        <f>SUM(S223:T223)</f>
        <v>600</v>
      </c>
      <c r="AG223" s="8"/>
      <c r="AH223" s="8">
        <f t="shared" si="131"/>
        <v>50534.679999999993</v>
      </c>
    </row>
    <row r="224" spans="1:34" s="35" customFormat="1" x14ac:dyDescent="0.2">
      <c r="A224" s="31" t="s">
        <v>875</v>
      </c>
      <c r="B224" s="32"/>
      <c r="C224" s="32"/>
      <c r="D224" s="31"/>
      <c r="E224" s="31"/>
      <c r="F224" s="31"/>
      <c r="G224" s="31"/>
      <c r="H224" s="33"/>
      <c r="I224" s="31"/>
      <c r="J224" s="31"/>
      <c r="K224" s="34"/>
      <c r="L224" s="34">
        <f>+L225+L226</f>
        <v>1431.1399999999999</v>
      </c>
      <c r="M224" s="34">
        <f t="shared" ref="M224:AH224" si="140">+M225+M226</f>
        <v>195.59</v>
      </c>
      <c r="N224" s="34">
        <f t="shared" si="140"/>
        <v>167.4</v>
      </c>
      <c r="O224" s="34">
        <f t="shared" si="140"/>
        <v>0</v>
      </c>
      <c r="P224" s="34">
        <f>+P225+P226</f>
        <v>3370.54</v>
      </c>
      <c r="Q224" s="34">
        <f>+Q225+Q226</f>
        <v>3568</v>
      </c>
      <c r="R224" s="34">
        <f t="shared" si="140"/>
        <v>800</v>
      </c>
      <c r="S224" s="34">
        <f t="shared" si="140"/>
        <v>600</v>
      </c>
      <c r="T224" s="34">
        <f t="shared" si="140"/>
        <v>600</v>
      </c>
      <c r="U224" s="34">
        <f t="shared" si="140"/>
        <v>1626.73</v>
      </c>
      <c r="V224" s="34">
        <f t="shared" si="140"/>
        <v>167.4</v>
      </c>
      <c r="W224" s="34">
        <f>+W225+W226</f>
        <v>3370.54</v>
      </c>
      <c r="X224" s="34">
        <f>+X225+X226</f>
        <v>3568</v>
      </c>
      <c r="Y224" s="34">
        <f t="shared" si="140"/>
        <v>8732.6699999999983</v>
      </c>
      <c r="Z224" s="34">
        <f t="shared" si="140"/>
        <v>19520.760000000002</v>
      </c>
      <c r="AA224" s="34">
        <f t="shared" si="140"/>
        <v>2008.8000000000002</v>
      </c>
      <c r="AB224" s="34">
        <f t="shared" si="140"/>
        <v>40446.479999999996</v>
      </c>
      <c r="AC224" s="34">
        <f t="shared" si="140"/>
        <v>42816</v>
      </c>
      <c r="AD224" s="34">
        <f t="shared" si="140"/>
        <v>104792.04</v>
      </c>
      <c r="AE224" s="34">
        <f t="shared" si="140"/>
        <v>800</v>
      </c>
      <c r="AF224" s="34">
        <f t="shared" si="140"/>
        <v>1200</v>
      </c>
      <c r="AG224" s="34">
        <f t="shared" si="140"/>
        <v>0</v>
      </c>
      <c r="AH224" s="34">
        <f t="shared" si="140"/>
        <v>106792.04</v>
      </c>
    </row>
    <row r="225" spans="1:34" x14ac:dyDescent="0.2">
      <c r="A225" s="9"/>
      <c r="B225" s="7" t="s">
        <v>1044</v>
      </c>
      <c r="C225" s="7" t="s">
        <v>196</v>
      </c>
      <c r="D225" s="6" t="s">
        <v>289</v>
      </c>
      <c r="E225" s="6" t="s">
        <v>398</v>
      </c>
      <c r="F225" s="6" t="s">
        <v>438</v>
      </c>
      <c r="G225" s="6" t="s">
        <v>1068</v>
      </c>
      <c r="H225" s="12" t="s">
        <v>1049</v>
      </c>
      <c r="I225" s="6" t="s">
        <v>10</v>
      </c>
      <c r="J225" s="6" t="s">
        <v>876</v>
      </c>
      <c r="K225" s="8" t="s">
        <v>877</v>
      </c>
      <c r="L225" s="10">
        <v>673.65</v>
      </c>
      <c r="M225" s="10">
        <v>0</v>
      </c>
      <c r="N225" s="10">
        <v>83.7</v>
      </c>
      <c r="O225" s="10"/>
      <c r="P225" s="10">
        <v>3370.54</v>
      </c>
      <c r="Q225" s="10"/>
      <c r="R225" s="10">
        <v>400</v>
      </c>
      <c r="S225" s="10">
        <v>300</v>
      </c>
      <c r="T225" s="10">
        <v>300</v>
      </c>
      <c r="U225" s="8">
        <f t="shared" si="126"/>
        <v>673.65</v>
      </c>
      <c r="V225" s="8">
        <f>SUM(N225)</f>
        <v>83.7</v>
      </c>
      <c r="W225" s="8">
        <f t="shared" si="127"/>
        <v>3370.54</v>
      </c>
      <c r="X225" s="8">
        <f t="shared" si="127"/>
        <v>0</v>
      </c>
      <c r="Y225" s="8">
        <f t="shared" si="128"/>
        <v>4127.8899999999994</v>
      </c>
      <c r="Z225" s="8">
        <f t="shared" si="129"/>
        <v>8083.7999999999993</v>
      </c>
      <c r="AA225" s="8">
        <f>+V225*12</f>
        <v>1004.4000000000001</v>
      </c>
      <c r="AB225" s="8">
        <f t="shared" si="98"/>
        <v>40446.479999999996</v>
      </c>
      <c r="AC225" s="8">
        <f t="shared" si="98"/>
        <v>0</v>
      </c>
      <c r="AD225" s="8">
        <f t="shared" si="130"/>
        <v>49534.679999999993</v>
      </c>
      <c r="AE225" s="8">
        <f>SUM(R225)</f>
        <v>400</v>
      </c>
      <c r="AF225" s="8">
        <f>SUM(S225:T225)</f>
        <v>600</v>
      </c>
      <c r="AG225" s="8"/>
      <c r="AH225" s="8">
        <f t="shared" si="131"/>
        <v>50534.679999999993</v>
      </c>
    </row>
    <row r="226" spans="1:34" x14ac:dyDescent="0.2">
      <c r="A226" s="6"/>
      <c r="B226" s="7" t="s">
        <v>1043</v>
      </c>
      <c r="C226" s="7" t="s">
        <v>195</v>
      </c>
      <c r="D226" s="6" t="s">
        <v>299</v>
      </c>
      <c r="E226" s="6" t="s">
        <v>398</v>
      </c>
      <c r="F226" s="6" t="s">
        <v>399</v>
      </c>
      <c r="G226" s="6" t="s">
        <v>66</v>
      </c>
      <c r="H226" s="12" t="s">
        <v>1046</v>
      </c>
      <c r="I226" s="6" t="s">
        <v>16</v>
      </c>
      <c r="J226" s="6" t="s">
        <v>878</v>
      </c>
      <c r="K226" s="8" t="s">
        <v>879</v>
      </c>
      <c r="L226" s="8">
        <v>757.49</v>
      </c>
      <c r="M226" s="8">
        <v>195.59</v>
      </c>
      <c r="N226" s="8">
        <v>83.7</v>
      </c>
      <c r="O226" s="8"/>
      <c r="P226" s="8">
        <v>0</v>
      </c>
      <c r="Q226" s="8">
        <v>3568</v>
      </c>
      <c r="R226" s="8">
        <v>400</v>
      </c>
      <c r="S226" s="8">
        <v>300</v>
      </c>
      <c r="T226" s="8">
        <v>300</v>
      </c>
      <c r="U226" s="8">
        <f t="shared" si="126"/>
        <v>953.08</v>
      </c>
      <c r="V226" s="8">
        <f>SUM(N226)</f>
        <v>83.7</v>
      </c>
      <c r="W226" s="8">
        <f t="shared" si="127"/>
        <v>0</v>
      </c>
      <c r="X226" s="8">
        <f t="shared" si="127"/>
        <v>3568</v>
      </c>
      <c r="Y226" s="8">
        <f t="shared" si="128"/>
        <v>4604.78</v>
      </c>
      <c r="Z226" s="8">
        <f t="shared" si="129"/>
        <v>11436.960000000001</v>
      </c>
      <c r="AA226" s="8">
        <f>+V226*12</f>
        <v>1004.4000000000001</v>
      </c>
      <c r="AB226" s="8">
        <f t="shared" si="98"/>
        <v>0</v>
      </c>
      <c r="AC226" s="8">
        <f t="shared" si="98"/>
        <v>42816</v>
      </c>
      <c r="AD226" s="8">
        <f t="shared" si="130"/>
        <v>55257.36</v>
      </c>
      <c r="AE226" s="8">
        <f>SUM(R226)</f>
        <v>400</v>
      </c>
      <c r="AF226" s="8">
        <f>SUM(S226:T226)</f>
        <v>600</v>
      </c>
      <c r="AG226" s="8"/>
      <c r="AH226" s="8">
        <f t="shared" si="131"/>
        <v>56257.36</v>
      </c>
    </row>
    <row r="227" spans="1:34" s="35" customFormat="1" x14ac:dyDescent="0.2">
      <c r="A227" s="31" t="s">
        <v>880</v>
      </c>
      <c r="B227" s="32"/>
      <c r="C227" s="33"/>
      <c r="D227" s="31"/>
      <c r="E227" s="31"/>
      <c r="F227" s="31"/>
      <c r="G227" s="31"/>
      <c r="H227" s="33"/>
      <c r="I227" s="31"/>
      <c r="J227" s="31"/>
      <c r="K227" s="34"/>
      <c r="L227" s="34">
        <f>+SUM(L228:L246)</f>
        <v>0</v>
      </c>
      <c r="M227" s="34">
        <f>+SUM(M228:M246)</f>
        <v>0</v>
      </c>
      <c r="N227" s="34">
        <f>+SUM(N228:N246)</f>
        <v>0</v>
      </c>
      <c r="O227" s="34">
        <f>+O228+O229+O230+O231+O232+O233+O234+O235+O236+O237+O238+O239+O240+O241+O242+O243+O244+O245+O246</f>
        <v>81510</v>
      </c>
      <c r="P227" s="34">
        <f t="shared" ref="P227:X227" si="141">+SUM(P228:P246)</f>
        <v>0</v>
      </c>
      <c r="Q227" s="34">
        <f>+Q228+Q229+Q230+Q231+Q232+Q233+Q234+Q235+Q236+Q237+Q238+Q239+Q240+Q241+Q242+Q243+Q244+Q245+Q246</f>
        <v>0</v>
      </c>
      <c r="R227" s="34">
        <f t="shared" si="141"/>
        <v>0</v>
      </c>
      <c r="S227" s="34">
        <f t="shared" si="141"/>
        <v>0</v>
      </c>
      <c r="T227" s="34">
        <f t="shared" si="141"/>
        <v>0</v>
      </c>
      <c r="U227" s="34">
        <f>+U228+U229+U230+U231+U232+U233+U234+U235+U236+U237+U238+U239+U240+U241+U242+U243+U244+U245+U246</f>
        <v>81510</v>
      </c>
      <c r="V227" s="34">
        <f t="shared" si="141"/>
        <v>0</v>
      </c>
      <c r="W227" s="34">
        <f t="shared" si="141"/>
        <v>0</v>
      </c>
      <c r="X227" s="34">
        <f t="shared" si="141"/>
        <v>0</v>
      </c>
      <c r="Y227" s="34">
        <f t="shared" ref="Y227:AH227" si="142">+Y228+Y229+Y230+Y231+Y232+Y233+Y234+Y235+Y236+Y237+Y238+Y239+Y240+Y241+Y242+Y243+Y244+Y245+Y246</f>
        <v>81510</v>
      </c>
      <c r="Z227" s="34">
        <f t="shared" si="142"/>
        <v>978120</v>
      </c>
      <c r="AA227" s="34">
        <f t="shared" si="142"/>
        <v>0</v>
      </c>
      <c r="AB227" s="34">
        <f t="shared" si="142"/>
        <v>0</v>
      </c>
      <c r="AC227" s="34">
        <f t="shared" si="142"/>
        <v>0</v>
      </c>
      <c r="AD227" s="34">
        <f t="shared" si="142"/>
        <v>978120</v>
      </c>
      <c r="AE227" s="34">
        <f t="shared" si="142"/>
        <v>0</v>
      </c>
      <c r="AF227" s="34">
        <f t="shared" si="142"/>
        <v>0</v>
      </c>
      <c r="AG227" s="34">
        <f t="shared" si="142"/>
        <v>0</v>
      </c>
      <c r="AH227" s="34">
        <f t="shared" si="142"/>
        <v>978120</v>
      </c>
    </row>
    <row r="228" spans="1:34" x14ac:dyDescent="0.2">
      <c r="A228" s="6"/>
      <c r="B228" s="7"/>
      <c r="C228" s="12"/>
      <c r="D228" s="6" t="s">
        <v>881</v>
      </c>
      <c r="E228" s="6" t="s">
        <v>882</v>
      </c>
      <c r="F228" s="6" t="s">
        <v>883</v>
      </c>
      <c r="G228" s="6"/>
      <c r="H228" s="12"/>
      <c r="I228" s="6" t="s">
        <v>884</v>
      </c>
      <c r="J228" s="6" t="s">
        <v>885</v>
      </c>
      <c r="K228" s="8" t="s">
        <v>886</v>
      </c>
      <c r="L228" s="8"/>
      <c r="M228" s="8"/>
      <c r="N228" s="8"/>
      <c r="O228" s="8">
        <v>4290</v>
      </c>
      <c r="P228" s="8"/>
      <c r="Q228" s="8"/>
      <c r="R228" s="8"/>
      <c r="S228" s="8"/>
      <c r="T228" s="8"/>
      <c r="U228" s="8">
        <f t="shared" ref="U228:U246" si="143">SUM(L228)+SUM(O228)</f>
        <v>4290</v>
      </c>
      <c r="V228" s="8">
        <f t="shared" ref="V228:V246" si="144">SUM(N228)</f>
        <v>0</v>
      </c>
      <c r="W228" s="8">
        <f t="shared" ref="W228:W246" si="145">SUM(P228:P228)</f>
        <v>0</v>
      </c>
      <c r="X228" s="8"/>
      <c r="Y228" s="8">
        <f t="shared" ref="Y228:Y246" si="146">+SUM(U228:W228)</f>
        <v>4290</v>
      </c>
      <c r="Z228" s="8">
        <f t="shared" ref="Z228:Z246" si="147">+Y228*12</f>
        <v>51480</v>
      </c>
      <c r="AA228" s="8">
        <f t="shared" ref="AA228:AA246" si="148">+V228*12</f>
        <v>0</v>
      </c>
      <c r="AB228" s="8">
        <f t="shared" ref="AB228:AB246" si="149">+W228*12</f>
        <v>0</v>
      </c>
      <c r="AC228" s="8"/>
      <c r="AD228" s="8">
        <f t="shared" ref="AD228:AD246" si="150">+Z228+AA228+AB228</f>
        <v>51480</v>
      </c>
      <c r="AE228" s="8">
        <f t="shared" ref="AE228:AE246" si="151">SUM(R228)</f>
        <v>0</v>
      </c>
      <c r="AF228" s="8">
        <f t="shared" ref="AF228:AF246" si="152">SUM(S228:T228)</f>
        <v>0</v>
      </c>
      <c r="AG228" s="8"/>
      <c r="AH228" s="8">
        <f t="shared" ref="AH228:AH246" si="153">+AD228+AE228+AF228</f>
        <v>51480</v>
      </c>
    </row>
    <row r="229" spans="1:34" x14ac:dyDescent="0.2">
      <c r="A229" s="9"/>
      <c r="B229" s="7"/>
      <c r="C229" s="12"/>
      <c r="D229" s="6" t="s">
        <v>887</v>
      </c>
      <c r="E229" s="6" t="s">
        <v>882</v>
      </c>
      <c r="F229" s="6" t="s">
        <v>883</v>
      </c>
      <c r="G229" s="6"/>
      <c r="H229" s="12"/>
      <c r="I229" s="6" t="s">
        <v>884</v>
      </c>
      <c r="J229" s="6" t="s">
        <v>888</v>
      </c>
      <c r="K229" s="8" t="s">
        <v>889</v>
      </c>
      <c r="L229" s="10"/>
      <c r="M229" s="10"/>
      <c r="N229" s="10"/>
      <c r="O229" s="10">
        <v>4290</v>
      </c>
      <c r="P229" s="10"/>
      <c r="Q229" s="10"/>
      <c r="R229" s="10"/>
      <c r="S229" s="10"/>
      <c r="T229" s="10"/>
      <c r="U229" s="8">
        <f t="shared" si="143"/>
        <v>4290</v>
      </c>
      <c r="V229" s="8">
        <f t="shared" si="144"/>
        <v>0</v>
      </c>
      <c r="W229" s="8">
        <f t="shared" si="145"/>
        <v>0</v>
      </c>
      <c r="X229" s="8"/>
      <c r="Y229" s="8">
        <f t="shared" si="146"/>
        <v>4290</v>
      </c>
      <c r="Z229" s="8">
        <f t="shared" si="147"/>
        <v>51480</v>
      </c>
      <c r="AA229" s="8">
        <f t="shared" si="148"/>
        <v>0</v>
      </c>
      <c r="AB229" s="8">
        <f t="shared" si="149"/>
        <v>0</v>
      </c>
      <c r="AC229" s="8"/>
      <c r="AD229" s="8">
        <f t="shared" si="150"/>
        <v>51480</v>
      </c>
      <c r="AE229" s="8">
        <f t="shared" si="151"/>
        <v>0</v>
      </c>
      <c r="AF229" s="8">
        <f t="shared" si="152"/>
        <v>0</v>
      </c>
      <c r="AG229" s="8"/>
      <c r="AH229" s="8">
        <f t="shared" si="153"/>
        <v>51480</v>
      </c>
    </row>
    <row r="230" spans="1:34" x14ac:dyDescent="0.2">
      <c r="A230" s="6"/>
      <c r="B230" s="7"/>
      <c r="C230" s="12"/>
      <c r="D230" s="6" t="s">
        <v>890</v>
      </c>
      <c r="E230" s="6" t="s">
        <v>882</v>
      </c>
      <c r="F230" s="6" t="s">
        <v>883</v>
      </c>
      <c r="G230" s="6"/>
      <c r="H230" s="12" t="s">
        <v>1052</v>
      </c>
      <c r="I230" s="6" t="s">
        <v>884</v>
      </c>
      <c r="J230" s="6" t="s">
        <v>891</v>
      </c>
      <c r="K230" s="8" t="s">
        <v>892</v>
      </c>
      <c r="L230" s="8"/>
      <c r="M230" s="8"/>
      <c r="N230" s="8"/>
      <c r="O230" s="8">
        <v>4290</v>
      </c>
      <c r="P230" s="8"/>
      <c r="Q230" s="8"/>
      <c r="R230" s="8"/>
      <c r="S230" s="8"/>
      <c r="T230" s="8"/>
      <c r="U230" s="8">
        <f t="shared" si="143"/>
        <v>4290</v>
      </c>
      <c r="V230" s="8">
        <f t="shared" si="144"/>
        <v>0</v>
      </c>
      <c r="W230" s="8">
        <f t="shared" si="145"/>
        <v>0</v>
      </c>
      <c r="X230" s="8"/>
      <c r="Y230" s="8">
        <f t="shared" si="146"/>
        <v>4290</v>
      </c>
      <c r="Z230" s="8">
        <f t="shared" si="147"/>
        <v>51480</v>
      </c>
      <c r="AA230" s="8">
        <f t="shared" si="148"/>
        <v>0</v>
      </c>
      <c r="AB230" s="8">
        <f t="shared" si="149"/>
        <v>0</v>
      </c>
      <c r="AC230" s="8"/>
      <c r="AD230" s="8">
        <f t="shared" si="150"/>
        <v>51480</v>
      </c>
      <c r="AE230" s="8">
        <f t="shared" si="151"/>
        <v>0</v>
      </c>
      <c r="AF230" s="8">
        <f t="shared" si="152"/>
        <v>0</v>
      </c>
      <c r="AG230" s="8"/>
      <c r="AH230" s="8">
        <f t="shared" si="153"/>
        <v>51480</v>
      </c>
    </row>
    <row r="231" spans="1:34" x14ac:dyDescent="0.2">
      <c r="A231" s="9"/>
      <c r="B231" s="7"/>
      <c r="C231" s="12"/>
      <c r="D231" s="6" t="s">
        <v>893</v>
      </c>
      <c r="E231" s="6" t="s">
        <v>882</v>
      </c>
      <c r="F231" s="6" t="s">
        <v>883</v>
      </c>
      <c r="G231" s="6"/>
      <c r="H231" s="12"/>
      <c r="I231" s="6" t="s">
        <v>884</v>
      </c>
      <c r="J231" s="6" t="s">
        <v>894</v>
      </c>
      <c r="K231" s="8" t="s">
        <v>895</v>
      </c>
      <c r="L231" s="10"/>
      <c r="M231" s="10"/>
      <c r="N231" s="10"/>
      <c r="O231" s="10">
        <v>4290</v>
      </c>
      <c r="P231" s="10"/>
      <c r="Q231" s="10"/>
      <c r="R231" s="10"/>
      <c r="S231" s="10"/>
      <c r="T231" s="10"/>
      <c r="U231" s="8">
        <f t="shared" si="143"/>
        <v>4290</v>
      </c>
      <c r="V231" s="8">
        <f t="shared" si="144"/>
        <v>0</v>
      </c>
      <c r="W231" s="8">
        <f t="shared" si="145"/>
        <v>0</v>
      </c>
      <c r="X231" s="8"/>
      <c r="Y231" s="8">
        <f t="shared" si="146"/>
        <v>4290</v>
      </c>
      <c r="Z231" s="8">
        <f t="shared" si="147"/>
        <v>51480</v>
      </c>
      <c r="AA231" s="8">
        <f t="shared" si="148"/>
        <v>0</v>
      </c>
      <c r="AB231" s="8">
        <f t="shared" si="149"/>
        <v>0</v>
      </c>
      <c r="AC231" s="8"/>
      <c r="AD231" s="8">
        <f t="shared" si="150"/>
        <v>51480</v>
      </c>
      <c r="AE231" s="8">
        <f t="shared" si="151"/>
        <v>0</v>
      </c>
      <c r="AF231" s="8">
        <f t="shared" si="152"/>
        <v>0</v>
      </c>
      <c r="AG231" s="8"/>
      <c r="AH231" s="8">
        <f t="shared" si="153"/>
        <v>51480</v>
      </c>
    </row>
    <row r="232" spans="1:34" x14ac:dyDescent="0.2">
      <c r="A232" s="6"/>
      <c r="B232" s="7"/>
      <c r="C232" s="12"/>
      <c r="D232" s="6" t="s">
        <v>896</v>
      </c>
      <c r="E232" s="6" t="s">
        <v>882</v>
      </c>
      <c r="F232" s="6" t="s">
        <v>883</v>
      </c>
      <c r="G232" s="6"/>
      <c r="H232" s="12" t="s">
        <v>1052</v>
      </c>
      <c r="I232" s="6" t="s">
        <v>884</v>
      </c>
      <c r="J232" s="6" t="s">
        <v>897</v>
      </c>
      <c r="K232" s="8" t="s">
        <v>898</v>
      </c>
      <c r="L232" s="8"/>
      <c r="M232" s="8"/>
      <c r="N232" s="8"/>
      <c r="O232" s="8">
        <v>4290</v>
      </c>
      <c r="P232" s="8"/>
      <c r="Q232" s="8"/>
      <c r="R232" s="8"/>
      <c r="S232" s="8"/>
      <c r="T232" s="8"/>
      <c r="U232" s="8">
        <f t="shared" si="143"/>
        <v>4290</v>
      </c>
      <c r="V232" s="8">
        <f t="shared" si="144"/>
        <v>0</v>
      </c>
      <c r="W232" s="8">
        <f t="shared" si="145"/>
        <v>0</v>
      </c>
      <c r="X232" s="8"/>
      <c r="Y232" s="8">
        <f t="shared" si="146"/>
        <v>4290</v>
      </c>
      <c r="Z232" s="8">
        <f t="shared" si="147"/>
        <v>51480</v>
      </c>
      <c r="AA232" s="8">
        <f t="shared" si="148"/>
        <v>0</v>
      </c>
      <c r="AB232" s="8">
        <f t="shared" si="149"/>
        <v>0</v>
      </c>
      <c r="AC232" s="8"/>
      <c r="AD232" s="8">
        <f t="shared" si="150"/>
        <v>51480</v>
      </c>
      <c r="AE232" s="8">
        <f t="shared" si="151"/>
        <v>0</v>
      </c>
      <c r="AF232" s="8">
        <f t="shared" si="152"/>
        <v>0</v>
      </c>
      <c r="AG232" s="8"/>
      <c r="AH232" s="8">
        <f t="shared" si="153"/>
        <v>51480</v>
      </c>
    </row>
    <row r="233" spans="1:34" x14ac:dyDescent="0.2">
      <c r="A233" s="9"/>
      <c r="B233" s="7"/>
      <c r="C233" s="12"/>
      <c r="D233" s="6" t="s">
        <v>899</v>
      </c>
      <c r="E233" s="6" t="s">
        <v>882</v>
      </c>
      <c r="F233" s="6" t="s">
        <v>883</v>
      </c>
      <c r="G233" s="6"/>
      <c r="H233" s="12"/>
      <c r="I233" s="6" t="s">
        <v>884</v>
      </c>
      <c r="J233" s="6" t="s">
        <v>900</v>
      </c>
      <c r="K233" s="8" t="s">
        <v>901</v>
      </c>
      <c r="L233" s="10"/>
      <c r="M233" s="10"/>
      <c r="N233" s="10"/>
      <c r="O233" s="10">
        <v>4290</v>
      </c>
      <c r="P233" s="10"/>
      <c r="Q233" s="10"/>
      <c r="R233" s="10"/>
      <c r="S233" s="10"/>
      <c r="T233" s="10"/>
      <c r="U233" s="8">
        <f t="shared" si="143"/>
        <v>4290</v>
      </c>
      <c r="V233" s="8">
        <f t="shared" si="144"/>
        <v>0</v>
      </c>
      <c r="W233" s="8">
        <f t="shared" si="145"/>
        <v>0</v>
      </c>
      <c r="X233" s="8"/>
      <c r="Y233" s="8">
        <f t="shared" si="146"/>
        <v>4290</v>
      </c>
      <c r="Z233" s="8">
        <f t="shared" si="147"/>
        <v>51480</v>
      </c>
      <c r="AA233" s="8">
        <f t="shared" si="148"/>
        <v>0</v>
      </c>
      <c r="AB233" s="8">
        <f t="shared" si="149"/>
        <v>0</v>
      </c>
      <c r="AC233" s="8"/>
      <c r="AD233" s="8">
        <f t="shared" si="150"/>
        <v>51480</v>
      </c>
      <c r="AE233" s="8">
        <f t="shared" si="151"/>
        <v>0</v>
      </c>
      <c r="AF233" s="8">
        <f t="shared" si="152"/>
        <v>0</v>
      </c>
      <c r="AG233" s="8"/>
      <c r="AH233" s="8">
        <f t="shared" si="153"/>
        <v>51480</v>
      </c>
    </row>
    <row r="234" spans="1:34" x14ac:dyDescent="0.2">
      <c r="A234" s="6"/>
      <c r="B234" s="7"/>
      <c r="C234" s="12"/>
      <c r="D234" s="6" t="s">
        <v>902</v>
      </c>
      <c r="E234" s="6" t="s">
        <v>882</v>
      </c>
      <c r="F234" s="6" t="s">
        <v>883</v>
      </c>
      <c r="G234" s="6"/>
      <c r="H234" s="12" t="s">
        <v>1052</v>
      </c>
      <c r="I234" s="6" t="s">
        <v>884</v>
      </c>
      <c r="J234" s="6" t="s">
        <v>903</v>
      </c>
      <c r="K234" s="8" t="s">
        <v>904</v>
      </c>
      <c r="L234" s="8"/>
      <c r="M234" s="8"/>
      <c r="N234" s="8"/>
      <c r="O234" s="8">
        <v>4290</v>
      </c>
      <c r="P234" s="8"/>
      <c r="Q234" s="8"/>
      <c r="R234" s="8"/>
      <c r="S234" s="8"/>
      <c r="T234" s="8"/>
      <c r="U234" s="8">
        <f t="shared" si="143"/>
        <v>4290</v>
      </c>
      <c r="V234" s="8">
        <f t="shared" si="144"/>
        <v>0</v>
      </c>
      <c r="W234" s="8">
        <f t="shared" si="145"/>
        <v>0</v>
      </c>
      <c r="X234" s="8"/>
      <c r="Y234" s="8">
        <f t="shared" si="146"/>
        <v>4290</v>
      </c>
      <c r="Z234" s="8">
        <f t="shared" si="147"/>
        <v>51480</v>
      </c>
      <c r="AA234" s="8">
        <f t="shared" si="148"/>
        <v>0</v>
      </c>
      <c r="AB234" s="8">
        <f t="shared" si="149"/>
        <v>0</v>
      </c>
      <c r="AC234" s="8"/>
      <c r="AD234" s="8">
        <f t="shared" si="150"/>
        <v>51480</v>
      </c>
      <c r="AE234" s="8">
        <f t="shared" si="151"/>
        <v>0</v>
      </c>
      <c r="AF234" s="8">
        <f t="shared" si="152"/>
        <v>0</v>
      </c>
      <c r="AG234" s="8"/>
      <c r="AH234" s="8">
        <f t="shared" si="153"/>
        <v>51480</v>
      </c>
    </row>
    <row r="235" spans="1:34" x14ac:dyDescent="0.2">
      <c r="A235" s="9"/>
      <c r="B235" s="7"/>
      <c r="C235" s="12"/>
      <c r="D235" s="6" t="s">
        <v>905</v>
      </c>
      <c r="E235" s="6" t="s">
        <v>882</v>
      </c>
      <c r="F235" s="6" t="s">
        <v>883</v>
      </c>
      <c r="G235" s="6"/>
      <c r="H235" s="12"/>
      <c r="I235" s="6" t="s">
        <v>884</v>
      </c>
      <c r="J235" s="6" t="s">
        <v>906</v>
      </c>
      <c r="K235" s="8" t="s">
        <v>907</v>
      </c>
      <c r="L235" s="10"/>
      <c r="M235" s="10"/>
      <c r="N235" s="10"/>
      <c r="O235" s="10">
        <v>4290</v>
      </c>
      <c r="P235" s="10"/>
      <c r="Q235" s="10"/>
      <c r="R235" s="10"/>
      <c r="S235" s="10"/>
      <c r="T235" s="10"/>
      <c r="U235" s="8">
        <f t="shared" si="143"/>
        <v>4290</v>
      </c>
      <c r="V235" s="8">
        <f t="shared" si="144"/>
        <v>0</v>
      </c>
      <c r="W235" s="8">
        <f t="shared" si="145"/>
        <v>0</v>
      </c>
      <c r="X235" s="8"/>
      <c r="Y235" s="8">
        <f t="shared" si="146"/>
        <v>4290</v>
      </c>
      <c r="Z235" s="8">
        <f t="shared" si="147"/>
        <v>51480</v>
      </c>
      <c r="AA235" s="8">
        <f t="shared" si="148"/>
        <v>0</v>
      </c>
      <c r="AB235" s="8">
        <f t="shared" si="149"/>
        <v>0</v>
      </c>
      <c r="AC235" s="8"/>
      <c r="AD235" s="8">
        <f t="shared" si="150"/>
        <v>51480</v>
      </c>
      <c r="AE235" s="8">
        <f t="shared" si="151"/>
        <v>0</v>
      </c>
      <c r="AF235" s="8">
        <f t="shared" si="152"/>
        <v>0</v>
      </c>
      <c r="AG235" s="8"/>
      <c r="AH235" s="8">
        <f t="shared" si="153"/>
        <v>51480</v>
      </c>
    </row>
    <row r="236" spans="1:34" x14ac:dyDescent="0.2">
      <c r="A236" s="6"/>
      <c r="B236" s="7"/>
      <c r="C236" s="12"/>
      <c r="D236" s="6" t="s">
        <v>908</v>
      </c>
      <c r="E236" s="6" t="s">
        <v>882</v>
      </c>
      <c r="F236" s="6" t="s">
        <v>883</v>
      </c>
      <c r="G236" s="6"/>
      <c r="H236" s="12" t="s">
        <v>1052</v>
      </c>
      <c r="I236" s="6" t="s">
        <v>884</v>
      </c>
      <c r="J236" s="6" t="s">
        <v>909</v>
      </c>
      <c r="K236" s="8" t="s">
        <v>910</v>
      </c>
      <c r="L236" s="8"/>
      <c r="M236" s="8"/>
      <c r="N236" s="8"/>
      <c r="O236" s="8">
        <v>4290</v>
      </c>
      <c r="P236" s="8"/>
      <c r="Q236" s="8"/>
      <c r="R236" s="8"/>
      <c r="S236" s="8"/>
      <c r="T236" s="8"/>
      <c r="U236" s="8">
        <f t="shared" si="143"/>
        <v>4290</v>
      </c>
      <c r="V236" s="8">
        <f t="shared" si="144"/>
        <v>0</v>
      </c>
      <c r="W236" s="8">
        <f t="shared" si="145"/>
        <v>0</v>
      </c>
      <c r="X236" s="8"/>
      <c r="Y236" s="8">
        <f t="shared" si="146"/>
        <v>4290</v>
      </c>
      <c r="Z236" s="8">
        <f t="shared" si="147"/>
        <v>51480</v>
      </c>
      <c r="AA236" s="8">
        <f t="shared" si="148"/>
        <v>0</v>
      </c>
      <c r="AB236" s="8">
        <f t="shared" si="149"/>
        <v>0</v>
      </c>
      <c r="AC236" s="8"/>
      <c r="AD236" s="8">
        <f t="shared" si="150"/>
        <v>51480</v>
      </c>
      <c r="AE236" s="8">
        <f t="shared" si="151"/>
        <v>0</v>
      </c>
      <c r="AF236" s="8">
        <f t="shared" si="152"/>
        <v>0</v>
      </c>
      <c r="AG236" s="8"/>
      <c r="AH236" s="8">
        <f t="shared" si="153"/>
        <v>51480</v>
      </c>
    </row>
    <row r="237" spans="1:34" x14ac:dyDescent="0.2">
      <c r="A237" s="9"/>
      <c r="B237" s="7"/>
      <c r="C237" s="12"/>
      <c r="D237" s="6" t="s">
        <v>911</v>
      </c>
      <c r="E237" s="6" t="s">
        <v>882</v>
      </c>
      <c r="F237" s="6" t="s">
        <v>883</v>
      </c>
      <c r="G237" s="6"/>
      <c r="H237" s="12"/>
      <c r="I237" s="6" t="s">
        <v>884</v>
      </c>
      <c r="J237" s="6" t="s">
        <v>912</v>
      </c>
      <c r="K237" s="8" t="s">
        <v>913</v>
      </c>
      <c r="L237" s="10"/>
      <c r="M237" s="10"/>
      <c r="N237" s="10"/>
      <c r="O237" s="10">
        <v>4290</v>
      </c>
      <c r="P237" s="10"/>
      <c r="Q237" s="10"/>
      <c r="R237" s="10"/>
      <c r="S237" s="10"/>
      <c r="T237" s="10"/>
      <c r="U237" s="8">
        <f t="shared" si="143"/>
        <v>4290</v>
      </c>
      <c r="V237" s="8">
        <f t="shared" si="144"/>
        <v>0</v>
      </c>
      <c r="W237" s="8">
        <f t="shared" si="145"/>
        <v>0</v>
      </c>
      <c r="X237" s="8"/>
      <c r="Y237" s="8">
        <f t="shared" si="146"/>
        <v>4290</v>
      </c>
      <c r="Z237" s="8">
        <f t="shared" si="147"/>
        <v>51480</v>
      </c>
      <c r="AA237" s="8">
        <f t="shared" si="148"/>
        <v>0</v>
      </c>
      <c r="AB237" s="8">
        <f t="shared" si="149"/>
        <v>0</v>
      </c>
      <c r="AC237" s="8"/>
      <c r="AD237" s="8">
        <f t="shared" si="150"/>
        <v>51480</v>
      </c>
      <c r="AE237" s="8">
        <f t="shared" si="151"/>
        <v>0</v>
      </c>
      <c r="AF237" s="8">
        <f t="shared" si="152"/>
        <v>0</v>
      </c>
      <c r="AG237" s="8"/>
      <c r="AH237" s="8">
        <f t="shared" si="153"/>
        <v>51480</v>
      </c>
    </row>
    <row r="238" spans="1:34" x14ac:dyDescent="0.2">
      <c r="A238" s="6"/>
      <c r="B238" s="7"/>
      <c r="C238" s="12"/>
      <c r="D238" s="6" t="s">
        <v>914</v>
      </c>
      <c r="E238" s="6" t="s">
        <v>882</v>
      </c>
      <c r="F238" s="6" t="s">
        <v>883</v>
      </c>
      <c r="G238" s="6"/>
      <c r="H238" s="12"/>
      <c r="I238" s="6" t="s">
        <v>884</v>
      </c>
      <c r="J238" s="6" t="s">
        <v>915</v>
      </c>
      <c r="K238" s="8" t="s">
        <v>916</v>
      </c>
      <c r="L238" s="8"/>
      <c r="M238" s="8"/>
      <c r="N238" s="8"/>
      <c r="O238" s="8">
        <v>4290</v>
      </c>
      <c r="P238" s="8"/>
      <c r="Q238" s="8"/>
      <c r="R238" s="8"/>
      <c r="S238" s="8"/>
      <c r="T238" s="8"/>
      <c r="U238" s="8">
        <f t="shared" si="143"/>
        <v>4290</v>
      </c>
      <c r="V238" s="8">
        <f t="shared" si="144"/>
        <v>0</v>
      </c>
      <c r="W238" s="8">
        <f t="shared" si="145"/>
        <v>0</v>
      </c>
      <c r="X238" s="8"/>
      <c r="Y238" s="8">
        <f t="shared" si="146"/>
        <v>4290</v>
      </c>
      <c r="Z238" s="8">
        <f t="shared" si="147"/>
        <v>51480</v>
      </c>
      <c r="AA238" s="8">
        <f t="shared" si="148"/>
        <v>0</v>
      </c>
      <c r="AB238" s="8">
        <f t="shared" si="149"/>
        <v>0</v>
      </c>
      <c r="AC238" s="8"/>
      <c r="AD238" s="8">
        <f t="shared" si="150"/>
        <v>51480</v>
      </c>
      <c r="AE238" s="8">
        <f t="shared" si="151"/>
        <v>0</v>
      </c>
      <c r="AF238" s="8">
        <f t="shared" si="152"/>
        <v>0</v>
      </c>
      <c r="AG238" s="8"/>
      <c r="AH238" s="8">
        <f t="shared" si="153"/>
        <v>51480</v>
      </c>
    </row>
    <row r="239" spans="1:34" x14ac:dyDescent="0.2">
      <c r="A239" s="9"/>
      <c r="B239" s="16"/>
      <c r="C239" s="12"/>
      <c r="D239" s="6" t="s">
        <v>917</v>
      </c>
      <c r="E239" s="6" t="s">
        <v>882</v>
      </c>
      <c r="F239" s="6" t="s">
        <v>883</v>
      </c>
      <c r="G239" s="6"/>
      <c r="H239" s="12" t="s">
        <v>1052</v>
      </c>
      <c r="I239" s="6" t="s">
        <v>884</v>
      </c>
      <c r="J239" s="6" t="s">
        <v>918</v>
      </c>
      <c r="K239" s="8" t="s">
        <v>919</v>
      </c>
      <c r="L239" s="10"/>
      <c r="M239" s="10"/>
      <c r="N239" s="10"/>
      <c r="O239" s="10">
        <v>4290</v>
      </c>
      <c r="P239" s="10"/>
      <c r="Q239" s="10"/>
      <c r="R239" s="10"/>
      <c r="S239" s="10"/>
      <c r="T239" s="10"/>
      <c r="U239" s="8">
        <f t="shared" si="143"/>
        <v>4290</v>
      </c>
      <c r="V239" s="8">
        <f t="shared" si="144"/>
        <v>0</v>
      </c>
      <c r="W239" s="8">
        <f t="shared" si="145"/>
        <v>0</v>
      </c>
      <c r="X239" s="8"/>
      <c r="Y239" s="8">
        <f t="shared" si="146"/>
        <v>4290</v>
      </c>
      <c r="Z239" s="8">
        <f t="shared" si="147"/>
        <v>51480</v>
      </c>
      <c r="AA239" s="8">
        <f t="shared" si="148"/>
        <v>0</v>
      </c>
      <c r="AB239" s="8">
        <f t="shared" si="149"/>
        <v>0</v>
      </c>
      <c r="AC239" s="8"/>
      <c r="AD239" s="8">
        <f t="shared" si="150"/>
        <v>51480</v>
      </c>
      <c r="AE239" s="8">
        <f t="shared" si="151"/>
        <v>0</v>
      </c>
      <c r="AF239" s="8">
        <f t="shared" si="152"/>
        <v>0</v>
      </c>
      <c r="AG239" s="8"/>
      <c r="AH239" s="8">
        <f t="shared" si="153"/>
        <v>51480</v>
      </c>
    </row>
    <row r="240" spans="1:34" x14ac:dyDescent="0.2">
      <c r="A240" s="6"/>
      <c r="B240" s="16"/>
      <c r="C240" s="12"/>
      <c r="D240" s="6" t="s">
        <v>920</v>
      </c>
      <c r="E240" s="6" t="s">
        <v>882</v>
      </c>
      <c r="F240" s="6" t="s">
        <v>883</v>
      </c>
      <c r="G240" s="6"/>
      <c r="H240" s="12"/>
      <c r="I240" s="6" t="s">
        <v>884</v>
      </c>
      <c r="J240" s="6" t="s">
        <v>921</v>
      </c>
      <c r="K240" s="8" t="s">
        <v>922</v>
      </c>
      <c r="L240" s="8"/>
      <c r="M240" s="8"/>
      <c r="N240" s="8"/>
      <c r="O240" s="8">
        <v>4290</v>
      </c>
      <c r="P240" s="8"/>
      <c r="Q240" s="8"/>
      <c r="R240" s="8"/>
      <c r="S240" s="8"/>
      <c r="T240" s="8"/>
      <c r="U240" s="8">
        <f t="shared" si="143"/>
        <v>4290</v>
      </c>
      <c r="V240" s="8">
        <f t="shared" si="144"/>
        <v>0</v>
      </c>
      <c r="W240" s="8">
        <f t="shared" si="145"/>
        <v>0</v>
      </c>
      <c r="X240" s="8"/>
      <c r="Y240" s="8">
        <f t="shared" si="146"/>
        <v>4290</v>
      </c>
      <c r="Z240" s="8">
        <f t="shared" si="147"/>
        <v>51480</v>
      </c>
      <c r="AA240" s="8">
        <f t="shared" si="148"/>
        <v>0</v>
      </c>
      <c r="AB240" s="8">
        <f t="shared" si="149"/>
        <v>0</v>
      </c>
      <c r="AC240" s="8"/>
      <c r="AD240" s="8">
        <f t="shared" si="150"/>
        <v>51480</v>
      </c>
      <c r="AE240" s="8">
        <f t="shared" si="151"/>
        <v>0</v>
      </c>
      <c r="AF240" s="8">
        <f t="shared" si="152"/>
        <v>0</v>
      </c>
      <c r="AG240" s="8"/>
      <c r="AH240" s="8">
        <f t="shared" si="153"/>
        <v>51480</v>
      </c>
    </row>
    <row r="241" spans="1:34" x14ac:dyDescent="0.2">
      <c r="A241" s="9"/>
      <c r="B241" s="16"/>
      <c r="C241" s="12"/>
      <c r="D241" s="6" t="s">
        <v>923</v>
      </c>
      <c r="E241" s="6" t="s">
        <v>882</v>
      </c>
      <c r="F241" s="6" t="s">
        <v>883</v>
      </c>
      <c r="G241" s="6"/>
      <c r="H241" s="12"/>
      <c r="I241" s="6" t="s">
        <v>884</v>
      </c>
      <c r="J241" s="6" t="s">
        <v>924</v>
      </c>
      <c r="K241" s="8" t="s">
        <v>925</v>
      </c>
      <c r="L241" s="10"/>
      <c r="M241" s="10"/>
      <c r="N241" s="10"/>
      <c r="O241" s="10">
        <v>4290</v>
      </c>
      <c r="P241" s="10"/>
      <c r="Q241" s="10"/>
      <c r="R241" s="10"/>
      <c r="S241" s="10"/>
      <c r="T241" s="10"/>
      <c r="U241" s="8">
        <f t="shared" si="143"/>
        <v>4290</v>
      </c>
      <c r="V241" s="8">
        <f t="shared" si="144"/>
        <v>0</v>
      </c>
      <c r="W241" s="8">
        <f t="shared" si="145"/>
        <v>0</v>
      </c>
      <c r="X241" s="8"/>
      <c r="Y241" s="8">
        <f t="shared" si="146"/>
        <v>4290</v>
      </c>
      <c r="Z241" s="8">
        <f t="shared" si="147"/>
        <v>51480</v>
      </c>
      <c r="AA241" s="8">
        <f t="shared" si="148"/>
        <v>0</v>
      </c>
      <c r="AB241" s="8">
        <f t="shared" si="149"/>
        <v>0</v>
      </c>
      <c r="AC241" s="8"/>
      <c r="AD241" s="8">
        <f t="shared" si="150"/>
        <v>51480</v>
      </c>
      <c r="AE241" s="8">
        <f t="shared" si="151"/>
        <v>0</v>
      </c>
      <c r="AF241" s="8">
        <f t="shared" si="152"/>
        <v>0</v>
      </c>
      <c r="AG241" s="8"/>
      <c r="AH241" s="8">
        <f t="shared" si="153"/>
        <v>51480</v>
      </c>
    </row>
    <row r="242" spans="1:34" x14ac:dyDescent="0.2">
      <c r="A242" s="6"/>
      <c r="B242" s="16"/>
      <c r="C242" s="12"/>
      <c r="D242" s="6" t="s">
        <v>926</v>
      </c>
      <c r="E242" s="6" t="s">
        <v>882</v>
      </c>
      <c r="F242" s="6" t="s">
        <v>883</v>
      </c>
      <c r="G242" s="6"/>
      <c r="H242" s="12" t="s">
        <v>1052</v>
      </c>
      <c r="I242" s="6" t="s">
        <v>884</v>
      </c>
      <c r="J242" s="6" t="s">
        <v>927</v>
      </c>
      <c r="K242" s="8" t="s">
        <v>928</v>
      </c>
      <c r="L242" s="8"/>
      <c r="M242" s="8"/>
      <c r="N242" s="8"/>
      <c r="O242" s="8">
        <v>4290</v>
      </c>
      <c r="P242" s="8"/>
      <c r="Q242" s="8"/>
      <c r="R242" s="8"/>
      <c r="S242" s="8"/>
      <c r="T242" s="8"/>
      <c r="U242" s="8">
        <f t="shared" si="143"/>
        <v>4290</v>
      </c>
      <c r="V242" s="8">
        <f t="shared" si="144"/>
        <v>0</v>
      </c>
      <c r="W242" s="8">
        <f t="shared" si="145"/>
        <v>0</v>
      </c>
      <c r="X242" s="8"/>
      <c r="Y242" s="8">
        <f t="shared" si="146"/>
        <v>4290</v>
      </c>
      <c r="Z242" s="8">
        <f t="shared" si="147"/>
        <v>51480</v>
      </c>
      <c r="AA242" s="8">
        <f t="shared" si="148"/>
        <v>0</v>
      </c>
      <c r="AB242" s="8">
        <f t="shared" si="149"/>
        <v>0</v>
      </c>
      <c r="AC242" s="8"/>
      <c r="AD242" s="8">
        <f t="shared" si="150"/>
        <v>51480</v>
      </c>
      <c r="AE242" s="8">
        <f t="shared" si="151"/>
        <v>0</v>
      </c>
      <c r="AF242" s="8">
        <f t="shared" si="152"/>
        <v>0</v>
      </c>
      <c r="AG242" s="8"/>
      <c r="AH242" s="8">
        <f t="shared" si="153"/>
        <v>51480</v>
      </c>
    </row>
    <row r="243" spans="1:34" x14ac:dyDescent="0.2">
      <c r="A243" s="9"/>
      <c r="B243" s="16"/>
      <c r="C243" s="12"/>
      <c r="D243" s="6" t="s">
        <v>929</v>
      </c>
      <c r="E243" s="6" t="s">
        <v>882</v>
      </c>
      <c r="F243" s="6" t="s">
        <v>883</v>
      </c>
      <c r="G243" s="6"/>
      <c r="H243" s="12"/>
      <c r="I243" s="6" t="s">
        <v>884</v>
      </c>
      <c r="J243" s="6" t="s">
        <v>930</v>
      </c>
      <c r="K243" s="8" t="s">
        <v>931</v>
      </c>
      <c r="L243" s="10"/>
      <c r="M243" s="10"/>
      <c r="N243" s="10"/>
      <c r="O243" s="10">
        <v>4290</v>
      </c>
      <c r="P243" s="10"/>
      <c r="Q243" s="10"/>
      <c r="R243" s="10"/>
      <c r="S243" s="10"/>
      <c r="T243" s="10"/>
      <c r="U243" s="8">
        <f t="shared" si="143"/>
        <v>4290</v>
      </c>
      <c r="V243" s="8">
        <f t="shared" si="144"/>
        <v>0</v>
      </c>
      <c r="W243" s="8">
        <f t="shared" si="145"/>
        <v>0</v>
      </c>
      <c r="X243" s="8"/>
      <c r="Y243" s="8">
        <f t="shared" si="146"/>
        <v>4290</v>
      </c>
      <c r="Z243" s="8">
        <f t="shared" si="147"/>
        <v>51480</v>
      </c>
      <c r="AA243" s="8">
        <f t="shared" si="148"/>
        <v>0</v>
      </c>
      <c r="AB243" s="8">
        <f t="shared" si="149"/>
        <v>0</v>
      </c>
      <c r="AC243" s="8"/>
      <c r="AD243" s="8">
        <f t="shared" si="150"/>
        <v>51480</v>
      </c>
      <c r="AE243" s="8">
        <f t="shared" si="151"/>
        <v>0</v>
      </c>
      <c r="AF243" s="8">
        <f t="shared" si="152"/>
        <v>0</v>
      </c>
      <c r="AG243" s="8"/>
      <c r="AH243" s="8">
        <f t="shared" si="153"/>
        <v>51480</v>
      </c>
    </row>
    <row r="244" spans="1:34" x14ac:dyDescent="0.2">
      <c r="A244" s="6"/>
      <c r="B244" s="16"/>
      <c r="C244" s="12"/>
      <c r="D244" s="6" t="s">
        <v>932</v>
      </c>
      <c r="E244" s="6" t="s">
        <v>882</v>
      </c>
      <c r="F244" s="6" t="s">
        <v>883</v>
      </c>
      <c r="G244" s="6"/>
      <c r="H244" s="12"/>
      <c r="I244" s="6" t="s">
        <v>884</v>
      </c>
      <c r="J244" s="6" t="s">
        <v>933</v>
      </c>
      <c r="K244" s="8" t="s">
        <v>934</v>
      </c>
      <c r="L244" s="8"/>
      <c r="M244" s="8"/>
      <c r="N244" s="8"/>
      <c r="O244" s="8">
        <v>4290</v>
      </c>
      <c r="P244" s="8"/>
      <c r="Q244" s="8"/>
      <c r="R244" s="8"/>
      <c r="S244" s="8"/>
      <c r="T244" s="8"/>
      <c r="U244" s="8">
        <f t="shared" si="143"/>
        <v>4290</v>
      </c>
      <c r="V244" s="8">
        <f t="shared" si="144"/>
        <v>0</v>
      </c>
      <c r="W244" s="8">
        <f t="shared" si="145"/>
        <v>0</v>
      </c>
      <c r="X244" s="8"/>
      <c r="Y244" s="8">
        <f t="shared" si="146"/>
        <v>4290</v>
      </c>
      <c r="Z244" s="8">
        <f t="shared" si="147"/>
        <v>51480</v>
      </c>
      <c r="AA244" s="8">
        <f t="shared" si="148"/>
        <v>0</v>
      </c>
      <c r="AB244" s="8">
        <f t="shared" si="149"/>
        <v>0</v>
      </c>
      <c r="AC244" s="8"/>
      <c r="AD244" s="8">
        <f t="shared" si="150"/>
        <v>51480</v>
      </c>
      <c r="AE244" s="8">
        <f t="shared" si="151"/>
        <v>0</v>
      </c>
      <c r="AF244" s="8">
        <f t="shared" si="152"/>
        <v>0</v>
      </c>
      <c r="AG244" s="8"/>
      <c r="AH244" s="8">
        <f t="shared" si="153"/>
        <v>51480</v>
      </c>
    </row>
    <row r="245" spans="1:34" x14ac:dyDescent="0.2">
      <c r="A245" s="9"/>
      <c r="B245" s="16"/>
      <c r="C245" s="12"/>
      <c r="D245" s="6" t="s">
        <v>935</v>
      </c>
      <c r="E245" s="6" t="s">
        <v>882</v>
      </c>
      <c r="F245" s="6" t="s">
        <v>883</v>
      </c>
      <c r="G245" s="6"/>
      <c r="H245" s="12"/>
      <c r="I245" s="6" t="s">
        <v>884</v>
      </c>
      <c r="J245" s="6" t="s">
        <v>936</v>
      </c>
      <c r="K245" s="8" t="s">
        <v>937</v>
      </c>
      <c r="L245" s="10"/>
      <c r="M245" s="10"/>
      <c r="N245" s="10"/>
      <c r="O245" s="10">
        <v>4290</v>
      </c>
      <c r="P245" s="10"/>
      <c r="Q245" s="10"/>
      <c r="R245" s="10"/>
      <c r="S245" s="10"/>
      <c r="T245" s="10"/>
      <c r="U245" s="8">
        <f t="shared" si="143"/>
        <v>4290</v>
      </c>
      <c r="V245" s="8">
        <f t="shared" si="144"/>
        <v>0</v>
      </c>
      <c r="W245" s="8">
        <f t="shared" si="145"/>
        <v>0</v>
      </c>
      <c r="X245" s="8"/>
      <c r="Y245" s="8">
        <f t="shared" si="146"/>
        <v>4290</v>
      </c>
      <c r="Z245" s="8">
        <f t="shared" si="147"/>
        <v>51480</v>
      </c>
      <c r="AA245" s="8">
        <f t="shared" si="148"/>
        <v>0</v>
      </c>
      <c r="AB245" s="8">
        <f t="shared" si="149"/>
        <v>0</v>
      </c>
      <c r="AC245" s="8"/>
      <c r="AD245" s="8">
        <f t="shared" si="150"/>
        <v>51480</v>
      </c>
      <c r="AE245" s="8">
        <f t="shared" si="151"/>
        <v>0</v>
      </c>
      <c r="AF245" s="8">
        <f t="shared" si="152"/>
        <v>0</v>
      </c>
      <c r="AG245" s="8"/>
      <c r="AH245" s="8">
        <f t="shared" si="153"/>
        <v>51480</v>
      </c>
    </row>
    <row r="246" spans="1:34" x14ac:dyDescent="0.2">
      <c r="A246" s="6"/>
      <c r="B246" s="16"/>
      <c r="C246" s="12"/>
      <c r="D246" s="6" t="s">
        <v>938</v>
      </c>
      <c r="E246" s="6" t="s">
        <v>882</v>
      </c>
      <c r="F246" s="6" t="s">
        <v>883</v>
      </c>
      <c r="G246" s="6"/>
      <c r="H246" s="12" t="s">
        <v>1052</v>
      </c>
      <c r="I246" s="6" t="s">
        <v>884</v>
      </c>
      <c r="J246" s="6" t="s">
        <v>939</v>
      </c>
      <c r="K246" s="8" t="s">
        <v>940</v>
      </c>
      <c r="L246" s="8"/>
      <c r="M246" s="8"/>
      <c r="N246" s="8"/>
      <c r="O246" s="8">
        <v>4290</v>
      </c>
      <c r="P246" s="8"/>
      <c r="Q246" s="8"/>
      <c r="R246" s="8"/>
      <c r="S246" s="8"/>
      <c r="T246" s="8"/>
      <c r="U246" s="8">
        <f t="shared" si="143"/>
        <v>4290</v>
      </c>
      <c r="V246" s="8">
        <f t="shared" si="144"/>
        <v>0</v>
      </c>
      <c r="W246" s="8">
        <f t="shared" si="145"/>
        <v>0</v>
      </c>
      <c r="X246" s="8"/>
      <c r="Y246" s="8">
        <f t="shared" si="146"/>
        <v>4290</v>
      </c>
      <c r="Z246" s="8">
        <f t="shared" si="147"/>
        <v>51480</v>
      </c>
      <c r="AA246" s="8">
        <f t="shared" si="148"/>
        <v>0</v>
      </c>
      <c r="AB246" s="8">
        <f t="shared" si="149"/>
        <v>0</v>
      </c>
      <c r="AC246" s="8"/>
      <c r="AD246" s="8">
        <f t="shared" si="150"/>
        <v>51480</v>
      </c>
      <c r="AE246" s="8">
        <f t="shared" si="151"/>
        <v>0</v>
      </c>
      <c r="AF246" s="8">
        <f t="shared" si="152"/>
        <v>0</v>
      </c>
      <c r="AG246" s="8"/>
      <c r="AH246" s="8">
        <f t="shared" si="153"/>
        <v>51480</v>
      </c>
    </row>
    <row r="247" spans="1:34" x14ac:dyDescent="0.2">
      <c r="B247" s="16"/>
      <c r="C247" s="13"/>
      <c r="P247" s="2"/>
    </row>
    <row r="248" spans="1:34" x14ac:dyDescent="0.2">
      <c r="B248" s="16"/>
      <c r="C248" s="13"/>
      <c r="D248" s="14" t="s">
        <v>941</v>
      </c>
      <c r="E248" s="14"/>
      <c r="F248" s="14"/>
      <c r="G248" s="14"/>
      <c r="H248" s="26"/>
      <c r="I248" s="14"/>
      <c r="J248" s="14"/>
      <c r="K248" s="14"/>
      <c r="L248" s="15">
        <f t="shared" ref="L248:Q248" si="154">+L227+L224+L221+L217+L211+L203+L198+L193+L191+L189+L183+L180+L174+L167+L164+L152+L147+L143+L134+L132+L130+L128+L126+L112+L97+L94+L89+L86+L80+L70+L66+L55+L47+L39+L36+L33+L29+L25+L21+L19+L10+L8</f>
        <v>118371.18000000001</v>
      </c>
      <c r="M248" s="15">
        <f t="shared" si="154"/>
        <v>36045.07</v>
      </c>
      <c r="N248" s="15">
        <f t="shared" si="154"/>
        <v>17115.45</v>
      </c>
      <c r="O248" s="15">
        <f t="shared" si="154"/>
        <v>81510</v>
      </c>
      <c r="P248" s="29">
        <f t="shared" si="154"/>
        <v>216765.26</v>
      </c>
      <c r="Q248" s="29">
        <f t="shared" si="154"/>
        <v>288189</v>
      </c>
      <c r="R248" s="15">
        <f t="shared" ref="R248:X248" si="155">+R227+R224+R221+R217+R211+R203+R198+R193+R191+R189+R183+R180+R174+R167+R164+R152+R147+R143+R134+R132+R130+R128+R126+R112+R97+R94+R89+R86+R80+R70+R66+R55+R47+R39+R36+R33+R29+R25+R21+R19+R10+R8</f>
        <v>71200</v>
      </c>
      <c r="S248" s="15">
        <f t="shared" si="155"/>
        <v>53400</v>
      </c>
      <c r="T248" s="15">
        <f t="shared" si="155"/>
        <v>53400</v>
      </c>
      <c r="U248" s="15">
        <f t="shared" si="155"/>
        <v>235926.25000000003</v>
      </c>
      <c r="V248" s="15">
        <f t="shared" si="155"/>
        <v>17115.45</v>
      </c>
      <c r="W248" s="48">
        <f t="shared" si="155"/>
        <v>216765.26</v>
      </c>
      <c r="X248" s="48">
        <f t="shared" si="155"/>
        <v>288189</v>
      </c>
      <c r="Y248" s="15">
        <f t="shared" ref="Y248:AH248" si="156">+Y227+Y224+Y221+Y217+Y211+Y203+Y198+Y193+Y191+Y189+Y183+Y180+Y174+Y167+Y164+Y152+Y147+Y143+Y134+Y132+Y130+Y128+Y126+Y112+Y97+Y94+Y89+Y86+Y80+Y70+Y66+Y55+Y47+Y39+Y36+Y33+Y29+Y25+Y21+Y19+Y10+Y8</f>
        <v>757995.96000000031</v>
      </c>
      <c r="Z248" s="15">
        <f t="shared" si="156"/>
        <v>2831115.0000000005</v>
      </c>
      <c r="AA248" s="15">
        <f t="shared" si="156"/>
        <v>205385.39999999997</v>
      </c>
      <c r="AB248" s="15">
        <f t="shared" si="156"/>
        <v>2601183.1199999987</v>
      </c>
      <c r="AC248" s="15">
        <f t="shared" si="156"/>
        <v>3458268</v>
      </c>
      <c r="AD248" s="15">
        <f t="shared" si="156"/>
        <v>9095951.5200000014</v>
      </c>
      <c r="AE248" s="15">
        <f t="shared" si="156"/>
        <v>71200</v>
      </c>
      <c r="AF248" s="15">
        <f t="shared" si="156"/>
        <v>106800</v>
      </c>
      <c r="AG248" s="15">
        <f t="shared" si="156"/>
        <v>0</v>
      </c>
      <c r="AH248" s="15">
        <f t="shared" si="156"/>
        <v>9273951.5200000014</v>
      </c>
    </row>
    <row r="249" spans="1:34" x14ac:dyDescent="0.2">
      <c r="B249" s="16"/>
      <c r="C249" s="13"/>
      <c r="P249" s="2"/>
    </row>
    <row r="250" spans="1:34" x14ac:dyDescent="0.2">
      <c r="B250" s="16"/>
      <c r="P250" s="2"/>
      <c r="AH250" s="8"/>
    </row>
    <row r="251" spans="1:34" x14ac:dyDescent="0.2">
      <c r="B251" s="16"/>
      <c r="P251" s="2"/>
      <c r="AH251" s="8"/>
    </row>
    <row r="252" spans="1:34" x14ac:dyDescent="0.2">
      <c r="P252" s="2"/>
    </row>
    <row r="253" spans="1:34" x14ac:dyDescent="0.2">
      <c r="P253" s="2"/>
    </row>
    <row r="254" spans="1:34" x14ac:dyDescent="0.2">
      <c r="P254" s="2"/>
    </row>
    <row r="255" spans="1:34" x14ac:dyDescent="0.2">
      <c r="P255" s="2"/>
    </row>
    <row r="256" spans="1:34" x14ac:dyDescent="0.2">
      <c r="P256" s="2"/>
    </row>
    <row r="257" spans="16:16" x14ac:dyDescent="0.2">
      <c r="P257" s="2"/>
    </row>
    <row r="258" spans="16:16" x14ac:dyDescent="0.2">
      <c r="P258" s="2"/>
    </row>
    <row r="259" spans="16:16" x14ac:dyDescent="0.2">
      <c r="P259" s="2"/>
    </row>
    <row r="260" spans="16:16" x14ac:dyDescent="0.2">
      <c r="P260" s="2"/>
    </row>
    <row r="261" spans="16:16" x14ac:dyDescent="0.2">
      <c r="P261" s="2"/>
    </row>
    <row r="262" spans="16:16" x14ac:dyDescent="0.2">
      <c r="P262" s="2"/>
    </row>
    <row r="263" spans="16:16" x14ac:dyDescent="0.2">
      <c r="P263" s="2"/>
    </row>
    <row r="264" spans="16:16" x14ac:dyDescent="0.2">
      <c r="P264" s="2"/>
    </row>
    <row r="265" spans="16:16" x14ac:dyDescent="0.2">
      <c r="P265" s="2"/>
    </row>
    <row r="266" spans="16:16" x14ac:dyDescent="0.2">
      <c r="P266" s="2"/>
    </row>
    <row r="267" spans="16:16" x14ac:dyDescent="0.2">
      <c r="P267" s="2"/>
    </row>
    <row r="268" spans="16:16" x14ac:dyDescent="0.2">
      <c r="P268" s="2"/>
    </row>
    <row r="269" spans="16:16" x14ac:dyDescent="0.2">
      <c r="P269" s="2"/>
    </row>
    <row r="270" spans="16:16" x14ac:dyDescent="0.2">
      <c r="P270" s="2"/>
    </row>
    <row r="271" spans="16:16" x14ac:dyDescent="0.2">
      <c r="P271" s="2"/>
    </row>
    <row r="272" spans="16:16" x14ac:dyDescent="0.2">
      <c r="P272" s="2"/>
    </row>
    <row r="273" spans="16:16" x14ac:dyDescent="0.2">
      <c r="P273" s="2"/>
    </row>
    <row r="274" spans="16:16" x14ac:dyDescent="0.2">
      <c r="P274" s="2"/>
    </row>
    <row r="275" spans="16:16" x14ac:dyDescent="0.2">
      <c r="P275" s="2"/>
    </row>
    <row r="276" spans="16:16" x14ac:dyDescent="0.2">
      <c r="P276" s="2"/>
    </row>
    <row r="277" spans="16:16" x14ac:dyDescent="0.2">
      <c r="P277" s="2"/>
    </row>
    <row r="278" spans="16:16" x14ac:dyDescent="0.2">
      <c r="P278" s="2"/>
    </row>
    <row r="279" spans="16:16" x14ac:dyDescent="0.2">
      <c r="P279" s="2"/>
    </row>
    <row r="280" spans="16:16" x14ac:dyDescent="0.2">
      <c r="P280" s="2"/>
    </row>
    <row r="281" spans="16:16" x14ac:dyDescent="0.2">
      <c r="P281" s="2"/>
    </row>
    <row r="282" spans="16:16" x14ac:dyDescent="0.2">
      <c r="P282" s="2"/>
    </row>
    <row r="283" spans="16:16" x14ac:dyDescent="0.2">
      <c r="P283" s="2"/>
    </row>
    <row r="284" spans="16:16" x14ac:dyDescent="0.2">
      <c r="P284" s="2"/>
    </row>
    <row r="285" spans="16:16" x14ac:dyDescent="0.2">
      <c r="P285" s="2"/>
    </row>
    <row r="286" spans="16:16" x14ac:dyDescent="0.2">
      <c r="P286" s="2"/>
    </row>
    <row r="287" spans="16:16" x14ac:dyDescent="0.2">
      <c r="P287" s="2"/>
    </row>
    <row r="288" spans="16:16" x14ac:dyDescent="0.2">
      <c r="P288" s="2"/>
    </row>
    <row r="289" spans="16:16" x14ac:dyDescent="0.2">
      <c r="P289" s="2"/>
    </row>
    <row r="290" spans="16:16" x14ac:dyDescent="0.2">
      <c r="P290" s="2"/>
    </row>
    <row r="291" spans="16:16" x14ac:dyDescent="0.2">
      <c r="P291" s="2"/>
    </row>
    <row r="292" spans="16:16" x14ac:dyDescent="0.2">
      <c r="P292" s="2"/>
    </row>
    <row r="293" spans="16:16" x14ac:dyDescent="0.2">
      <c r="P293" s="2"/>
    </row>
    <row r="294" spans="16:16" x14ac:dyDescent="0.2">
      <c r="P294" s="2"/>
    </row>
    <row r="295" spans="16:16" x14ac:dyDescent="0.2">
      <c r="P295" s="2"/>
    </row>
    <row r="296" spans="16:16" x14ac:dyDescent="0.2">
      <c r="P296" s="2"/>
    </row>
    <row r="297" spans="16:16" x14ac:dyDescent="0.2">
      <c r="P297" s="2"/>
    </row>
    <row r="298" spans="16:16" x14ac:dyDescent="0.2">
      <c r="P298" s="2"/>
    </row>
    <row r="299" spans="16:16" x14ac:dyDescent="0.2">
      <c r="P299" s="2"/>
    </row>
    <row r="300" spans="16:16" x14ac:dyDescent="0.2">
      <c r="P300" s="2"/>
    </row>
    <row r="301" spans="16:16" x14ac:dyDescent="0.2">
      <c r="P301" s="2"/>
    </row>
    <row r="302" spans="16:16" x14ac:dyDescent="0.2">
      <c r="P302" s="2"/>
    </row>
    <row r="303" spans="16:16" x14ac:dyDescent="0.2">
      <c r="P303" s="2"/>
    </row>
    <row r="304" spans="16:16" x14ac:dyDescent="0.2">
      <c r="P304" s="2"/>
    </row>
    <row r="305" spans="16:16" x14ac:dyDescent="0.2">
      <c r="P305" s="2"/>
    </row>
    <row r="306" spans="16:16" x14ac:dyDescent="0.2">
      <c r="P306" s="2"/>
    </row>
    <row r="307" spans="16:16" x14ac:dyDescent="0.2">
      <c r="P307" s="2"/>
    </row>
    <row r="308" spans="16:16" x14ac:dyDescent="0.2">
      <c r="P308" s="2"/>
    </row>
    <row r="309" spans="16:16" x14ac:dyDescent="0.2">
      <c r="P309" s="2"/>
    </row>
    <row r="310" spans="16:16" x14ac:dyDescent="0.2">
      <c r="P310" s="2"/>
    </row>
    <row r="311" spans="16:16" x14ac:dyDescent="0.2">
      <c r="P311" s="2"/>
    </row>
    <row r="312" spans="16:16" x14ac:dyDescent="0.2">
      <c r="P312" s="2"/>
    </row>
    <row r="313" spans="16:16" x14ac:dyDescent="0.2">
      <c r="P313" s="2"/>
    </row>
    <row r="314" spans="16:16" x14ac:dyDescent="0.2">
      <c r="P314" s="2"/>
    </row>
    <row r="315" spans="16:16" x14ac:dyDescent="0.2">
      <c r="P315" s="2"/>
    </row>
    <row r="316" spans="16:16" x14ac:dyDescent="0.2">
      <c r="P316" s="2"/>
    </row>
    <row r="317" spans="16:16" x14ac:dyDescent="0.2">
      <c r="P317" s="2"/>
    </row>
    <row r="318" spans="16:16" x14ac:dyDescent="0.2">
      <c r="P318" s="2"/>
    </row>
    <row r="319" spans="16:16" x14ac:dyDescent="0.2">
      <c r="P319" s="2"/>
    </row>
    <row r="320" spans="16:16" x14ac:dyDescent="0.2">
      <c r="P320" s="2"/>
    </row>
    <row r="321" spans="16:16" x14ac:dyDescent="0.2">
      <c r="P321" s="2"/>
    </row>
    <row r="322" spans="16:16" x14ac:dyDescent="0.2">
      <c r="P322" s="2"/>
    </row>
    <row r="323" spans="16:16" x14ac:dyDescent="0.2">
      <c r="P323" s="2"/>
    </row>
    <row r="324" spans="16:16" x14ac:dyDescent="0.2">
      <c r="P324" s="2"/>
    </row>
    <row r="325" spans="16:16" x14ac:dyDescent="0.2">
      <c r="P325" s="2"/>
    </row>
    <row r="326" spans="16:16" x14ac:dyDescent="0.2">
      <c r="P326" s="2"/>
    </row>
    <row r="327" spans="16:16" x14ac:dyDescent="0.2">
      <c r="P327" s="2"/>
    </row>
    <row r="328" spans="16:16" x14ac:dyDescent="0.2">
      <c r="P328" s="2"/>
    </row>
    <row r="329" spans="16:16" x14ac:dyDescent="0.2">
      <c r="P329" s="2"/>
    </row>
    <row r="330" spans="16:16" x14ac:dyDescent="0.2">
      <c r="P330" s="2"/>
    </row>
    <row r="331" spans="16:16" x14ac:dyDescent="0.2">
      <c r="P331" s="2"/>
    </row>
    <row r="332" spans="16:16" x14ac:dyDescent="0.2">
      <c r="P332" s="2"/>
    </row>
    <row r="333" spans="16:16" x14ac:dyDescent="0.2">
      <c r="P333" s="2"/>
    </row>
    <row r="334" spans="16:16" x14ac:dyDescent="0.2">
      <c r="P334" s="2"/>
    </row>
    <row r="335" spans="16:16" x14ac:dyDescent="0.2">
      <c r="P335" s="2"/>
    </row>
    <row r="336" spans="16:16" x14ac:dyDescent="0.2">
      <c r="P336" s="2"/>
    </row>
    <row r="337" spans="16:16" x14ac:dyDescent="0.2">
      <c r="P337" s="2"/>
    </row>
    <row r="338" spans="16:16" x14ac:dyDescent="0.2">
      <c r="P338" s="2"/>
    </row>
    <row r="339" spans="16:16" x14ac:dyDescent="0.2">
      <c r="P339" s="2"/>
    </row>
    <row r="340" spans="16:16" x14ac:dyDescent="0.2">
      <c r="P340" s="2"/>
    </row>
    <row r="341" spans="16:16" x14ac:dyDescent="0.2">
      <c r="P341" s="2"/>
    </row>
    <row r="342" spans="16:16" x14ac:dyDescent="0.2">
      <c r="P342" s="2"/>
    </row>
    <row r="343" spans="16:16" x14ac:dyDescent="0.2">
      <c r="P343" s="2"/>
    </row>
    <row r="344" spans="16:16" x14ac:dyDescent="0.2">
      <c r="P344" s="2"/>
    </row>
    <row r="345" spans="16:16" x14ac:dyDescent="0.2">
      <c r="P345" s="2"/>
    </row>
    <row r="346" spans="16:16" x14ac:dyDescent="0.2">
      <c r="P346" s="2"/>
    </row>
    <row r="347" spans="16:16" x14ac:dyDescent="0.2">
      <c r="P347" s="2"/>
    </row>
    <row r="348" spans="16:16" x14ac:dyDescent="0.2">
      <c r="P348" s="2"/>
    </row>
    <row r="349" spans="16:16" x14ac:dyDescent="0.2">
      <c r="P349" s="2"/>
    </row>
    <row r="350" spans="16:16" x14ac:dyDescent="0.2">
      <c r="P350" s="2"/>
    </row>
    <row r="351" spans="16:16" x14ac:dyDescent="0.2">
      <c r="P351" s="2"/>
    </row>
    <row r="352" spans="16:16" x14ac:dyDescent="0.2">
      <c r="P352" s="2"/>
    </row>
    <row r="353" spans="16:16" x14ac:dyDescent="0.2">
      <c r="P353" s="2"/>
    </row>
    <row r="354" spans="16:16" x14ac:dyDescent="0.2">
      <c r="P354" s="2"/>
    </row>
    <row r="355" spans="16:16" x14ac:dyDescent="0.2">
      <c r="P355" s="2"/>
    </row>
    <row r="356" spans="16:16" x14ac:dyDescent="0.2">
      <c r="P356" s="2"/>
    </row>
    <row r="357" spans="16:16" x14ac:dyDescent="0.2">
      <c r="P357" s="2"/>
    </row>
    <row r="358" spans="16:16" x14ac:dyDescent="0.2">
      <c r="P358" s="2"/>
    </row>
    <row r="359" spans="16:16" x14ac:dyDescent="0.2">
      <c r="P359" s="2"/>
    </row>
    <row r="360" spans="16:16" x14ac:dyDescent="0.2">
      <c r="P360" s="2"/>
    </row>
    <row r="361" spans="16:16" x14ac:dyDescent="0.2">
      <c r="P361" s="2"/>
    </row>
    <row r="362" spans="16:16" x14ac:dyDescent="0.2">
      <c r="P362" s="2"/>
    </row>
    <row r="363" spans="16:16" x14ac:dyDescent="0.2">
      <c r="P363" s="2"/>
    </row>
    <row r="364" spans="16:16" x14ac:dyDescent="0.2">
      <c r="P364" s="2"/>
    </row>
    <row r="365" spans="16:16" x14ac:dyDescent="0.2">
      <c r="P365" s="2"/>
    </row>
    <row r="366" spans="16:16" x14ac:dyDescent="0.2">
      <c r="P366" s="2"/>
    </row>
    <row r="367" spans="16:16" x14ac:dyDescent="0.2">
      <c r="P367" s="2"/>
    </row>
    <row r="368" spans="16:16" x14ac:dyDescent="0.2">
      <c r="P368" s="2"/>
    </row>
    <row r="369" spans="16:16" x14ac:dyDescent="0.2">
      <c r="P369" s="2"/>
    </row>
    <row r="370" spans="16:16" x14ac:dyDescent="0.2">
      <c r="P370" s="2"/>
    </row>
    <row r="371" spans="16:16" x14ac:dyDescent="0.2">
      <c r="P371" s="2"/>
    </row>
    <row r="372" spans="16:16" x14ac:dyDescent="0.2">
      <c r="P372" s="2"/>
    </row>
    <row r="373" spans="16:16" x14ac:dyDescent="0.2">
      <c r="P373" s="2"/>
    </row>
    <row r="374" spans="16:16" x14ac:dyDescent="0.2">
      <c r="P374" s="2"/>
    </row>
    <row r="375" spans="16:16" x14ac:dyDescent="0.2">
      <c r="P375" s="2"/>
    </row>
    <row r="376" spans="16:16" x14ac:dyDescent="0.2">
      <c r="P376" s="2"/>
    </row>
    <row r="377" spans="16:16" x14ac:dyDescent="0.2">
      <c r="P377" s="2"/>
    </row>
    <row r="378" spans="16:16" x14ac:dyDescent="0.2">
      <c r="P378" s="2"/>
    </row>
    <row r="379" spans="16:16" x14ac:dyDescent="0.2">
      <c r="P379" s="2"/>
    </row>
    <row r="380" spans="16:16" x14ac:dyDescent="0.2">
      <c r="P380" s="2"/>
    </row>
    <row r="381" spans="16:16" x14ac:dyDescent="0.2">
      <c r="P381" s="2"/>
    </row>
    <row r="382" spans="16:16" x14ac:dyDescent="0.2">
      <c r="P382" s="2"/>
    </row>
    <row r="383" spans="16:16" x14ac:dyDescent="0.2">
      <c r="P383" s="2"/>
    </row>
    <row r="384" spans="16:16" x14ac:dyDescent="0.2">
      <c r="P384" s="2"/>
    </row>
    <row r="385" spans="16:16" x14ac:dyDescent="0.2">
      <c r="P385" s="2"/>
    </row>
    <row r="386" spans="16:16" x14ac:dyDescent="0.2">
      <c r="P386" s="2"/>
    </row>
    <row r="387" spans="16:16" x14ac:dyDescent="0.2">
      <c r="P387" s="2"/>
    </row>
    <row r="388" spans="16:16" x14ac:dyDescent="0.2">
      <c r="P388" s="2"/>
    </row>
    <row r="389" spans="16:16" x14ac:dyDescent="0.2">
      <c r="P389" s="2"/>
    </row>
    <row r="390" spans="16:16" x14ac:dyDescent="0.2">
      <c r="P390" s="2"/>
    </row>
    <row r="391" spans="16:16" x14ac:dyDescent="0.2">
      <c r="P391" s="2"/>
    </row>
    <row r="392" spans="16:16" x14ac:dyDescent="0.2">
      <c r="P392" s="2"/>
    </row>
    <row r="393" spans="16:16" x14ac:dyDescent="0.2">
      <c r="P393" s="2"/>
    </row>
    <row r="394" spans="16:16" x14ac:dyDescent="0.2">
      <c r="P394" s="2"/>
    </row>
    <row r="395" spans="16:16" x14ac:dyDescent="0.2">
      <c r="P395" s="2"/>
    </row>
    <row r="396" spans="16:16" x14ac:dyDescent="0.2">
      <c r="P396" s="2"/>
    </row>
    <row r="397" spans="16:16" x14ac:dyDescent="0.2">
      <c r="P397" s="2"/>
    </row>
    <row r="398" spans="16:16" x14ac:dyDescent="0.2">
      <c r="P398" s="2"/>
    </row>
    <row r="399" spans="16:16" x14ac:dyDescent="0.2">
      <c r="P399" s="2"/>
    </row>
    <row r="400" spans="16:16" x14ac:dyDescent="0.2">
      <c r="P400" s="2"/>
    </row>
    <row r="401" spans="16:16" x14ac:dyDescent="0.2">
      <c r="P401" s="2"/>
    </row>
    <row r="402" spans="16:16" x14ac:dyDescent="0.2">
      <c r="P402" s="2"/>
    </row>
    <row r="403" spans="16:16" x14ac:dyDescent="0.2">
      <c r="P403" s="2"/>
    </row>
    <row r="404" spans="16:16" x14ac:dyDescent="0.2">
      <c r="P404" s="2"/>
    </row>
    <row r="405" spans="16:16" x14ac:dyDescent="0.2">
      <c r="P405" s="2"/>
    </row>
    <row r="406" spans="16:16" x14ac:dyDescent="0.2">
      <c r="P406" s="2"/>
    </row>
    <row r="407" spans="16:16" x14ac:dyDescent="0.2">
      <c r="P407" s="2"/>
    </row>
    <row r="408" spans="16:16" x14ac:dyDescent="0.2">
      <c r="P408" s="2"/>
    </row>
    <row r="409" spans="16:16" x14ac:dyDescent="0.2">
      <c r="P409" s="2"/>
    </row>
    <row r="410" spans="16:16" x14ac:dyDescent="0.2">
      <c r="P410" s="2"/>
    </row>
    <row r="411" spans="16:16" x14ac:dyDescent="0.2">
      <c r="P411" s="2"/>
    </row>
    <row r="412" spans="16:16" x14ac:dyDescent="0.2">
      <c r="P412" s="2"/>
    </row>
    <row r="413" spans="16:16" x14ac:dyDescent="0.2">
      <c r="P413" s="2"/>
    </row>
    <row r="414" spans="16:16" x14ac:dyDescent="0.2">
      <c r="P414" s="2"/>
    </row>
    <row r="415" spans="16:16" x14ac:dyDescent="0.2">
      <c r="P415" s="2"/>
    </row>
    <row r="416" spans="16:16" x14ac:dyDescent="0.2">
      <c r="P416" s="2"/>
    </row>
    <row r="417" spans="16:16" x14ac:dyDescent="0.2">
      <c r="P417" s="2"/>
    </row>
    <row r="418" spans="16:16" x14ac:dyDescent="0.2">
      <c r="P418" s="2"/>
    </row>
    <row r="419" spans="16:16" x14ac:dyDescent="0.2">
      <c r="P419" s="2"/>
    </row>
    <row r="420" spans="16:16" x14ac:dyDescent="0.2">
      <c r="P420" s="2"/>
    </row>
    <row r="421" spans="16:16" x14ac:dyDescent="0.2">
      <c r="P421" s="2"/>
    </row>
    <row r="422" spans="16:16" x14ac:dyDescent="0.2">
      <c r="P422" s="2"/>
    </row>
    <row r="423" spans="16:16" x14ac:dyDescent="0.2">
      <c r="P423" s="2"/>
    </row>
    <row r="424" spans="16:16" x14ac:dyDescent="0.2">
      <c r="P424" s="2"/>
    </row>
    <row r="425" spans="16:16" x14ac:dyDescent="0.2">
      <c r="P425" s="2"/>
    </row>
    <row r="426" spans="16:16" x14ac:dyDescent="0.2">
      <c r="P426" s="2"/>
    </row>
    <row r="427" spans="16:16" x14ac:dyDescent="0.2">
      <c r="P427" s="2"/>
    </row>
    <row r="428" spans="16:16" x14ac:dyDescent="0.2">
      <c r="P428" s="2"/>
    </row>
    <row r="429" spans="16:16" x14ac:dyDescent="0.2">
      <c r="P429" s="2"/>
    </row>
    <row r="430" spans="16:16" x14ac:dyDescent="0.2">
      <c r="P430" s="2"/>
    </row>
    <row r="431" spans="16:16" x14ac:dyDescent="0.2">
      <c r="P431" s="2"/>
    </row>
    <row r="432" spans="16:16" x14ac:dyDescent="0.2">
      <c r="P432" s="2"/>
    </row>
    <row r="433" spans="16:16" x14ac:dyDescent="0.2">
      <c r="P433" s="2"/>
    </row>
    <row r="434" spans="16:16" x14ac:dyDescent="0.2">
      <c r="P434" s="2"/>
    </row>
    <row r="435" spans="16:16" x14ac:dyDescent="0.2">
      <c r="P435" s="2"/>
    </row>
    <row r="436" spans="16:16" x14ac:dyDescent="0.2">
      <c r="P436" s="2"/>
    </row>
    <row r="437" spans="16:16" x14ac:dyDescent="0.2">
      <c r="P437" s="2"/>
    </row>
    <row r="438" spans="16:16" x14ac:dyDescent="0.2">
      <c r="P438" s="2"/>
    </row>
    <row r="439" spans="16:16" x14ac:dyDescent="0.2">
      <c r="P439" s="2"/>
    </row>
    <row r="440" spans="16:16" x14ac:dyDescent="0.2">
      <c r="P440" s="2"/>
    </row>
    <row r="441" spans="16:16" x14ac:dyDescent="0.2">
      <c r="P441" s="2"/>
    </row>
    <row r="442" spans="16:16" x14ac:dyDescent="0.2">
      <c r="P442" s="2"/>
    </row>
    <row r="443" spans="16:16" x14ac:dyDescent="0.2">
      <c r="P443" s="2"/>
    </row>
    <row r="444" spans="16:16" x14ac:dyDescent="0.2">
      <c r="P444" s="2"/>
    </row>
    <row r="445" spans="16:16" x14ac:dyDescent="0.2">
      <c r="P445" s="2"/>
    </row>
    <row r="446" spans="16:16" x14ac:dyDescent="0.2">
      <c r="P446" s="2"/>
    </row>
    <row r="447" spans="16:16" x14ac:dyDescent="0.2">
      <c r="P447" s="2"/>
    </row>
    <row r="448" spans="16:16" x14ac:dyDescent="0.2">
      <c r="P448" s="2"/>
    </row>
    <row r="449" spans="16:16" x14ac:dyDescent="0.2">
      <c r="P449" s="2"/>
    </row>
    <row r="450" spans="16:16" x14ac:dyDescent="0.2">
      <c r="P450" s="2"/>
    </row>
    <row r="451" spans="16:16" x14ac:dyDescent="0.2">
      <c r="P451" s="2"/>
    </row>
    <row r="452" spans="16:16" x14ac:dyDescent="0.2">
      <c r="P452" s="2"/>
    </row>
    <row r="453" spans="16:16" x14ac:dyDescent="0.2">
      <c r="P453" s="2"/>
    </row>
    <row r="454" spans="16:16" x14ac:dyDescent="0.2">
      <c r="P454" s="2"/>
    </row>
    <row r="455" spans="16:16" x14ac:dyDescent="0.2">
      <c r="P455" s="2"/>
    </row>
    <row r="456" spans="16:16" x14ac:dyDescent="0.2">
      <c r="P456" s="2"/>
    </row>
    <row r="457" spans="16:16" x14ac:dyDescent="0.2">
      <c r="P457" s="2"/>
    </row>
    <row r="458" spans="16:16" x14ac:dyDescent="0.2">
      <c r="P458" s="2"/>
    </row>
    <row r="459" spans="16:16" x14ac:dyDescent="0.2">
      <c r="P459" s="2"/>
    </row>
    <row r="460" spans="16:16" x14ac:dyDescent="0.2">
      <c r="P460" s="2"/>
    </row>
    <row r="461" spans="16:16" x14ac:dyDescent="0.2">
      <c r="P461" s="2"/>
    </row>
    <row r="462" spans="16:16" x14ac:dyDescent="0.2">
      <c r="P462" s="2"/>
    </row>
    <row r="463" spans="16:16" x14ac:dyDescent="0.2">
      <c r="P463" s="2"/>
    </row>
    <row r="464" spans="16:16" x14ac:dyDescent="0.2">
      <c r="P464" s="2"/>
    </row>
    <row r="465" spans="16:16" x14ac:dyDescent="0.2">
      <c r="P465" s="2"/>
    </row>
    <row r="466" spans="16:16" x14ac:dyDescent="0.2">
      <c r="P466" s="2"/>
    </row>
    <row r="467" spans="16:16" x14ac:dyDescent="0.2">
      <c r="P467" s="2"/>
    </row>
    <row r="468" spans="16:16" x14ac:dyDescent="0.2">
      <c r="P468" s="2"/>
    </row>
    <row r="469" spans="16:16" x14ac:dyDescent="0.2">
      <c r="P469" s="2"/>
    </row>
    <row r="470" spans="16:16" x14ac:dyDescent="0.2">
      <c r="P470" s="2"/>
    </row>
    <row r="471" spans="16:16" x14ac:dyDescent="0.2">
      <c r="P471" s="2"/>
    </row>
    <row r="472" spans="16:16" x14ac:dyDescent="0.2">
      <c r="P472" s="2"/>
    </row>
    <row r="473" spans="16:16" x14ac:dyDescent="0.2">
      <c r="P473" s="2"/>
    </row>
    <row r="474" spans="16:16" x14ac:dyDescent="0.2">
      <c r="P474" s="2"/>
    </row>
    <row r="475" spans="16:16" x14ac:dyDescent="0.2">
      <c r="P475" s="2"/>
    </row>
    <row r="476" spans="16:16" x14ac:dyDescent="0.2">
      <c r="P476" s="2"/>
    </row>
    <row r="477" spans="16:16" x14ac:dyDescent="0.2">
      <c r="P477" s="2"/>
    </row>
    <row r="478" spans="16:16" x14ac:dyDescent="0.2">
      <c r="P478" s="2"/>
    </row>
    <row r="479" spans="16:16" x14ac:dyDescent="0.2">
      <c r="P479" s="2"/>
    </row>
    <row r="480" spans="16:16" x14ac:dyDescent="0.2">
      <c r="P480" s="2"/>
    </row>
    <row r="481" spans="16:16" x14ac:dyDescent="0.2">
      <c r="P481" s="2"/>
    </row>
    <row r="482" spans="16:16" x14ac:dyDescent="0.2">
      <c r="P482" s="2"/>
    </row>
    <row r="483" spans="16:16" x14ac:dyDescent="0.2">
      <c r="P483" s="2"/>
    </row>
    <row r="484" spans="16:16" x14ac:dyDescent="0.2">
      <c r="P484" s="2"/>
    </row>
    <row r="485" spans="16:16" x14ac:dyDescent="0.2">
      <c r="P485" s="2"/>
    </row>
    <row r="486" spans="16:16" x14ac:dyDescent="0.2">
      <c r="P486" s="2"/>
    </row>
    <row r="487" spans="16:16" x14ac:dyDescent="0.2">
      <c r="P487" s="2"/>
    </row>
    <row r="488" spans="16:16" x14ac:dyDescent="0.2">
      <c r="P488" s="2"/>
    </row>
    <row r="489" spans="16:16" x14ac:dyDescent="0.2">
      <c r="P489" s="2"/>
    </row>
    <row r="490" spans="16:16" x14ac:dyDescent="0.2">
      <c r="P490" s="2"/>
    </row>
    <row r="491" spans="16:16" x14ac:dyDescent="0.2">
      <c r="P491" s="2"/>
    </row>
    <row r="492" spans="16:16" x14ac:dyDescent="0.2">
      <c r="P492" s="2"/>
    </row>
    <row r="493" spans="16:16" x14ac:dyDescent="0.2">
      <c r="P493" s="2"/>
    </row>
    <row r="494" spans="16:16" x14ac:dyDescent="0.2">
      <c r="P494" s="2"/>
    </row>
    <row r="495" spans="16:16" x14ac:dyDescent="0.2">
      <c r="P495" s="2"/>
    </row>
    <row r="496" spans="16:16" x14ac:dyDescent="0.2">
      <c r="P496" s="2"/>
    </row>
    <row r="497" spans="16:16" x14ac:dyDescent="0.2">
      <c r="P497" s="2"/>
    </row>
    <row r="498" spans="16:16" x14ac:dyDescent="0.2">
      <c r="P498" s="2"/>
    </row>
    <row r="499" spans="16:16" x14ac:dyDescent="0.2">
      <c r="P499" s="2"/>
    </row>
    <row r="500" spans="16:16" x14ac:dyDescent="0.2">
      <c r="P500" s="2"/>
    </row>
    <row r="501" spans="16:16" x14ac:dyDescent="0.2">
      <c r="P501" s="2"/>
    </row>
    <row r="502" spans="16:16" x14ac:dyDescent="0.2">
      <c r="P502" s="2"/>
    </row>
    <row r="503" spans="16:16" x14ac:dyDescent="0.2">
      <c r="P503" s="2"/>
    </row>
    <row r="504" spans="16:16" x14ac:dyDescent="0.2">
      <c r="P504" s="2"/>
    </row>
    <row r="505" spans="16:16" x14ac:dyDescent="0.2">
      <c r="P505" s="2"/>
    </row>
    <row r="506" spans="16:16" x14ac:dyDescent="0.2">
      <c r="P506" s="2"/>
    </row>
    <row r="507" spans="16:16" x14ac:dyDescent="0.2">
      <c r="P507" s="2"/>
    </row>
    <row r="508" spans="16:16" x14ac:dyDescent="0.2">
      <c r="P508" s="2"/>
    </row>
    <row r="509" spans="16:16" x14ac:dyDescent="0.2">
      <c r="P509" s="2"/>
    </row>
    <row r="510" spans="16:16" x14ac:dyDescent="0.2">
      <c r="P510" s="2"/>
    </row>
    <row r="511" spans="16:16" x14ac:dyDescent="0.2">
      <c r="P511" s="2"/>
    </row>
    <row r="512" spans="16:16" x14ac:dyDescent="0.2">
      <c r="P512" s="2"/>
    </row>
    <row r="513" spans="16:16" x14ac:dyDescent="0.2">
      <c r="P513" s="2"/>
    </row>
    <row r="514" spans="16:16" x14ac:dyDescent="0.2">
      <c r="P514" s="2"/>
    </row>
    <row r="515" spans="16:16" x14ac:dyDescent="0.2">
      <c r="P515" s="2"/>
    </row>
    <row r="516" spans="16:16" x14ac:dyDescent="0.2">
      <c r="P516" s="2"/>
    </row>
    <row r="517" spans="16:16" x14ac:dyDescent="0.2">
      <c r="P517" s="2"/>
    </row>
    <row r="518" spans="16:16" x14ac:dyDescent="0.2">
      <c r="P518" s="2"/>
    </row>
    <row r="519" spans="16:16" x14ac:dyDescent="0.2">
      <c r="P519" s="2"/>
    </row>
    <row r="520" spans="16:16" x14ac:dyDescent="0.2">
      <c r="P520" s="2"/>
    </row>
    <row r="521" spans="16:16" x14ac:dyDescent="0.2">
      <c r="P521" s="2"/>
    </row>
    <row r="522" spans="16:16" x14ac:dyDescent="0.2">
      <c r="P522" s="2"/>
    </row>
    <row r="523" spans="16:16" x14ac:dyDescent="0.2">
      <c r="P523" s="2"/>
    </row>
    <row r="524" spans="16:16" x14ac:dyDescent="0.2">
      <c r="P524" s="2"/>
    </row>
    <row r="525" spans="16:16" x14ac:dyDescent="0.2">
      <c r="P525" s="2"/>
    </row>
    <row r="526" spans="16:16" x14ac:dyDescent="0.2">
      <c r="P526" s="2"/>
    </row>
    <row r="527" spans="16:16" x14ac:dyDescent="0.2">
      <c r="P527" s="2"/>
    </row>
    <row r="528" spans="16:16" x14ac:dyDescent="0.2">
      <c r="P528" s="2"/>
    </row>
    <row r="529" spans="16:16" x14ac:dyDescent="0.2">
      <c r="P529" s="2"/>
    </row>
    <row r="530" spans="16:16" x14ac:dyDescent="0.2">
      <c r="P530" s="2"/>
    </row>
    <row r="531" spans="16:16" x14ac:dyDescent="0.2">
      <c r="P531" s="2"/>
    </row>
    <row r="532" spans="16:16" x14ac:dyDescent="0.2">
      <c r="P532" s="2"/>
    </row>
    <row r="533" spans="16:16" x14ac:dyDescent="0.2">
      <c r="P533" s="2"/>
    </row>
    <row r="534" spans="16:16" x14ac:dyDescent="0.2">
      <c r="P534" s="2"/>
    </row>
    <row r="535" spans="16:16" x14ac:dyDescent="0.2">
      <c r="P535" s="2"/>
    </row>
    <row r="536" spans="16:16" x14ac:dyDescent="0.2">
      <c r="P536" s="2"/>
    </row>
    <row r="537" spans="16:16" x14ac:dyDescent="0.2">
      <c r="P537" s="2"/>
    </row>
    <row r="538" spans="16:16" x14ac:dyDescent="0.2">
      <c r="P538" s="2"/>
    </row>
    <row r="539" spans="16:16" x14ac:dyDescent="0.2">
      <c r="P539" s="2"/>
    </row>
    <row r="540" spans="16:16" x14ac:dyDescent="0.2">
      <c r="P540" s="2"/>
    </row>
    <row r="541" spans="16:16" x14ac:dyDescent="0.2">
      <c r="P541" s="2"/>
    </row>
    <row r="542" spans="16:16" x14ac:dyDescent="0.2">
      <c r="P542" s="2"/>
    </row>
    <row r="543" spans="16:16" x14ac:dyDescent="0.2">
      <c r="P543" s="2"/>
    </row>
    <row r="544" spans="16:16" x14ac:dyDescent="0.2">
      <c r="P544" s="2"/>
    </row>
    <row r="545" spans="16:16" x14ac:dyDescent="0.2">
      <c r="P545" s="2"/>
    </row>
    <row r="546" spans="16:16" x14ac:dyDescent="0.2">
      <c r="P546" s="2"/>
    </row>
    <row r="547" spans="16:16" x14ac:dyDescent="0.2">
      <c r="P547" s="2"/>
    </row>
    <row r="548" spans="16:16" x14ac:dyDescent="0.2">
      <c r="P548" s="2"/>
    </row>
    <row r="549" spans="16:16" x14ac:dyDescent="0.2">
      <c r="P549" s="2"/>
    </row>
    <row r="550" spans="16:16" x14ac:dyDescent="0.2">
      <c r="P550" s="2"/>
    </row>
    <row r="551" spans="16:16" x14ac:dyDescent="0.2">
      <c r="P551" s="2"/>
    </row>
    <row r="552" spans="16:16" x14ac:dyDescent="0.2">
      <c r="P552" s="2"/>
    </row>
    <row r="553" spans="16:16" x14ac:dyDescent="0.2">
      <c r="P553" s="2"/>
    </row>
    <row r="554" spans="16:16" x14ac:dyDescent="0.2">
      <c r="P554" s="2"/>
    </row>
    <row r="555" spans="16:16" x14ac:dyDescent="0.2">
      <c r="P555" s="2"/>
    </row>
    <row r="556" spans="16:16" x14ac:dyDescent="0.2">
      <c r="P556" s="2"/>
    </row>
    <row r="557" spans="16:16" x14ac:dyDescent="0.2">
      <c r="P557" s="2"/>
    </row>
    <row r="558" spans="16:16" x14ac:dyDescent="0.2">
      <c r="P558" s="2"/>
    </row>
    <row r="559" spans="16:16" x14ac:dyDescent="0.2">
      <c r="P559" s="2"/>
    </row>
    <row r="560" spans="16:16" x14ac:dyDescent="0.2">
      <c r="P560" s="2"/>
    </row>
    <row r="561" spans="16:16" x14ac:dyDescent="0.2">
      <c r="P561" s="2"/>
    </row>
    <row r="562" spans="16:16" x14ac:dyDescent="0.2">
      <c r="P562" s="2"/>
    </row>
    <row r="563" spans="16:16" x14ac:dyDescent="0.2">
      <c r="P563" s="2"/>
    </row>
    <row r="564" spans="16:16" x14ac:dyDescent="0.2">
      <c r="P564" s="2"/>
    </row>
    <row r="565" spans="16:16" x14ac:dyDescent="0.2">
      <c r="P565" s="2"/>
    </row>
    <row r="566" spans="16:16" x14ac:dyDescent="0.2">
      <c r="P566" s="2"/>
    </row>
    <row r="567" spans="16:16" x14ac:dyDescent="0.2">
      <c r="P567" s="2"/>
    </row>
    <row r="568" spans="16:16" x14ac:dyDescent="0.2">
      <c r="P568" s="2"/>
    </row>
    <row r="569" spans="16:16" x14ac:dyDescent="0.2">
      <c r="P569" s="2"/>
    </row>
    <row r="570" spans="16:16" x14ac:dyDescent="0.2">
      <c r="P570" s="2"/>
    </row>
    <row r="571" spans="16:16" x14ac:dyDescent="0.2">
      <c r="P571" s="2"/>
    </row>
    <row r="572" spans="16:16" x14ac:dyDescent="0.2">
      <c r="P572" s="2"/>
    </row>
    <row r="573" spans="16:16" x14ac:dyDescent="0.2">
      <c r="P573" s="2"/>
    </row>
    <row r="574" spans="16:16" x14ac:dyDescent="0.2">
      <c r="P574" s="2"/>
    </row>
    <row r="575" spans="16:16" x14ac:dyDescent="0.2">
      <c r="P575" s="2"/>
    </row>
    <row r="576" spans="16:16" x14ac:dyDescent="0.2">
      <c r="P576" s="2"/>
    </row>
    <row r="577" spans="16:16" x14ac:dyDescent="0.2">
      <c r="P577" s="2"/>
    </row>
    <row r="578" spans="16:16" x14ac:dyDescent="0.2">
      <c r="P578" s="2"/>
    </row>
    <row r="579" spans="16:16" x14ac:dyDescent="0.2">
      <c r="P579" s="2"/>
    </row>
    <row r="580" spans="16:16" x14ac:dyDescent="0.2">
      <c r="P580" s="2"/>
    </row>
    <row r="581" spans="16:16" x14ac:dyDescent="0.2">
      <c r="P581" s="2"/>
    </row>
    <row r="582" spans="16:16" x14ac:dyDescent="0.2">
      <c r="P582" s="2"/>
    </row>
    <row r="583" spans="16:16" x14ac:dyDescent="0.2">
      <c r="P583" s="2"/>
    </row>
    <row r="584" spans="16:16" x14ac:dyDescent="0.2">
      <c r="P584" s="2"/>
    </row>
    <row r="585" spans="16:16" x14ac:dyDescent="0.2">
      <c r="P585" s="2"/>
    </row>
    <row r="586" spans="16:16" x14ac:dyDescent="0.2">
      <c r="P586" s="2"/>
    </row>
    <row r="587" spans="16:16" x14ac:dyDescent="0.2">
      <c r="P587" s="2"/>
    </row>
    <row r="588" spans="16:16" x14ac:dyDescent="0.2">
      <c r="P588" s="2"/>
    </row>
    <row r="589" spans="16:16" x14ac:dyDescent="0.2">
      <c r="P589" s="2"/>
    </row>
    <row r="590" spans="16:16" x14ac:dyDescent="0.2">
      <c r="P590" s="2"/>
    </row>
    <row r="591" spans="16:16" x14ac:dyDescent="0.2">
      <c r="P591" s="2"/>
    </row>
    <row r="592" spans="16:16" x14ac:dyDescent="0.2">
      <c r="P592" s="2"/>
    </row>
    <row r="593" spans="16:16" x14ac:dyDescent="0.2">
      <c r="P593" s="2"/>
    </row>
    <row r="594" spans="16:16" x14ac:dyDescent="0.2">
      <c r="P594" s="2"/>
    </row>
    <row r="595" spans="16:16" x14ac:dyDescent="0.2">
      <c r="P595" s="2"/>
    </row>
    <row r="596" spans="16:16" x14ac:dyDescent="0.2">
      <c r="P596" s="2"/>
    </row>
    <row r="597" spans="16:16" x14ac:dyDescent="0.2">
      <c r="P597" s="2"/>
    </row>
    <row r="598" spans="16:16" x14ac:dyDescent="0.2">
      <c r="P598" s="2"/>
    </row>
    <row r="599" spans="16:16" x14ac:dyDescent="0.2">
      <c r="P599" s="2"/>
    </row>
    <row r="600" spans="16:16" x14ac:dyDescent="0.2">
      <c r="P600" s="2"/>
    </row>
    <row r="601" spans="16:16" x14ac:dyDescent="0.2">
      <c r="P601" s="2"/>
    </row>
    <row r="602" spans="16:16" x14ac:dyDescent="0.2">
      <c r="P602" s="2"/>
    </row>
    <row r="603" spans="16:16" x14ac:dyDescent="0.2">
      <c r="P603" s="2"/>
    </row>
    <row r="604" spans="16:16" x14ac:dyDescent="0.2">
      <c r="P604" s="2"/>
    </row>
    <row r="605" spans="16:16" x14ac:dyDescent="0.2">
      <c r="P605" s="2"/>
    </row>
    <row r="606" spans="16:16" x14ac:dyDescent="0.2">
      <c r="P606" s="2"/>
    </row>
    <row r="607" spans="16:16" x14ac:dyDescent="0.2">
      <c r="P607" s="2"/>
    </row>
    <row r="608" spans="16:16" x14ac:dyDescent="0.2">
      <c r="P608" s="2"/>
    </row>
    <row r="609" spans="16:16" x14ac:dyDescent="0.2">
      <c r="P609" s="2"/>
    </row>
    <row r="610" spans="16:16" x14ac:dyDescent="0.2">
      <c r="P610" s="2"/>
    </row>
    <row r="611" spans="16:16" x14ac:dyDescent="0.2">
      <c r="P611" s="2"/>
    </row>
    <row r="612" spans="16:16" x14ac:dyDescent="0.2">
      <c r="P612" s="2"/>
    </row>
    <row r="613" spans="16:16" x14ac:dyDescent="0.2">
      <c r="P613" s="2"/>
    </row>
    <row r="614" spans="16:16" x14ac:dyDescent="0.2">
      <c r="P614" s="2"/>
    </row>
    <row r="615" spans="16:16" x14ac:dyDescent="0.2">
      <c r="P615" s="2"/>
    </row>
    <row r="616" spans="16:16" x14ac:dyDescent="0.2">
      <c r="P616" s="2"/>
    </row>
    <row r="617" spans="16:16" x14ac:dyDescent="0.2">
      <c r="P617" s="2"/>
    </row>
    <row r="618" spans="16:16" x14ac:dyDescent="0.2">
      <c r="P618" s="2"/>
    </row>
    <row r="619" spans="16:16" x14ac:dyDescent="0.2">
      <c r="P619" s="2"/>
    </row>
    <row r="620" spans="16:16" x14ac:dyDescent="0.2">
      <c r="P620" s="2"/>
    </row>
    <row r="621" spans="16:16" x14ac:dyDescent="0.2">
      <c r="P621" s="2"/>
    </row>
    <row r="622" spans="16:16" x14ac:dyDescent="0.2">
      <c r="P622" s="2"/>
    </row>
    <row r="623" spans="16:16" x14ac:dyDescent="0.2">
      <c r="P623" s="2"/>
    </row>
    <row r="624" spans="16:16" x14ac:dyDescent="0.2">
      <c r="P624" s="2"/>
    </row>
    <row r="625" spans="16:16" x14ac:dyDescent="0.2">
      <c r="P625" s="2"/>
    </row>
    <row r="626" spans="16:16" x14ac:dyDescent="0.2">
      <c r="P626" s="2"/>
    </row>
    <row r="627" spans="16:16" x14ac:dyDescent="0.2">
      <c r="P627" s="2"/>
    </row>
    <row r="628" spans="16:16" x14ac:dyDescent="0.2">
      <c r="P628" s="2"/>
    </row>
    <row r="629" spans="16:16" x14ac:dyDescent="0.2">
      <c r="P629" s="2"/>
    </row>
    <row r="630" spans="16:16" x14ac:dyDescent="0.2">
      <c r="P630" s="2"/>
    </row>
    <row r="631" spans="16:16" x14ac:dyDescent="0.2">
      <c r="P631" s="2"/>
    </row>
    <row r="632" spans="16:16" x14ac:dyDescent="0.2">
      <c r="P632" s="2"/>
    </row>
    <row r="633" spans="16:16" x14ac:dyDescent="0.2">
      <c r="P633" s="2"/>
    </row>
    <row r="634" spans="16:16" x14ac:dyDescent="0.2">
      <c r="P634" s="2"/>
    </row>
    <row r="635" spans="16:16" x14ac:dyDescent="0.2">
      <c r="P635" s="2"/>
    </row>
    <row r="636" spans="16:16" x14ac:dyDescent="0.2">
      <c r="P636" s="2"/>
    </row>
    <row r="637" spans="16:16" x14ac:dyDescent="0.2">
      <c r="P637" s="2"/>
    </row>
    <row r="638" spans="16:16" x14ac:dyDescent="0.2">
      <c r="P638" s="2"/>
    </row>
    <row r="639" spans="16:16" x14ac:dyDescent="0.2">
      <c r="P639" s="2"/>
    </row>
    <row r="640" spans="16:16" x14ac:dyDescent="0.2">
      <c r="P640" s="2"/>
    </row>
    <row r="641" spans="16:16" x14ac:dyDescent="0.2">
      <c r="P641" s="2"/>
    </row>
    <row r="642" spans="16:16" x14ac:dyDescent="0.2">
      <c r="P642" s="2"/>
    </row>
    <row r="643" spans="16:16" x14ac:dyDescent="0.2">
      <c r="P643" s="2"/>
    </row>
    <row r="644" spans="16:16" x14ac:dyDescent="0.2">
      <c r="P644" s="2"/>
    </row>
    <row r="645" spans="16:16" x14ac:dyDescent="0.2">
      <c r="P645" s="2"/>
    </row>
    <row r="646" spans="16:16" x14ac:dyDescent="0.2">
      <c r="P646" s="2"/>
    </row>
    <row r="647" spans="16:16" x14ac:dyDescent="0.2">
      <c r="P647" s="2"/>
    </row>
    <row r="648" spans="16:16" x14ac:dyDescent="0.2">
      <c r="P648" s="2"/>
    </row>
    <row r="649" spans="16:16" x14ac:dyDescent="0.2">
      <c r="P649" s="2"/>
    </row>
    <row r="650" spans="16:16" x14ac:dyDescent="0.2">
      <c r="P650" s="2"/>
    </row>
    <row r="651" spans="16:16" x14ac:dyDescent="0.2">
      <c r="P651" s="2"/>
    </row>
    <row r="652" spans="16:16" x14ac:dyDescent="0.2">
      <c r="P652" s="2"/>
    </row>
    <row r="653" spans="16:16" x14ac:dyDescent="0.2">
      <c r="P653" s="2"/>
    </row>
    <row r="654" spans="16:16" x14ac:dyDescent="0.2">
      <c r="P654" s="2"/>
    </row>
    <row r="655" spans="16:16" x14ac:dyDescent="0.2">
      <c r="P655" s="2"/>
    </row>
    <row r="656" spans="16:16" x14ac:dyDescent="0.2">
      <c r="P656" s="2"/>
    </row>
    <row r="657" spans="16:16" x14ac:dyDescent="0.2">
      <c r="P657" s="2"/>
    </row>
    <row r="658" spans="16:16" x14ac:dyDescent="0.2">
      <c r="P658" s="2"/>
    </row>
    <row r="659" spans="16:16" x14ac:dyDescent="0.2">
      <c r="P659" s="2"/>
    </row>
    <row r="660" spans="16:16" x14ac:dyDescent="0.2">
      <c r="P660" s="2"/>
    </row>
    <row r="661" spans="16:16" x14ac:dyDescent="0.2">
      <c r="P661" s="2"/>
    </row>
    <row r="662" spans="16:16" x14ac:dyDescent="0.2">
      <c r="P662" s="2"/>
    </row>
    <row r="663" spans="16:16" x14ac:dyDescent="0.2">
      <c r="P663" s="2"/>
    </row>
    <row r="664" spans="16:16" x14ac:dyDescent="0.2">
      <c r="P664" s="2"/>
    </row>
    <row r="665" spans="16:16" x14ac:dyDescent="0.2">
      <c r="P665" s="2"/>
    </row>
    <row r="666" spans="16:16" x14ac:dyDescent="0.2">
      <c r="P666" s="2"/>
    </row>
    <row r="667" spans="16:16" x14ac:dyDescent="0.2">
      <c r="P667" s="2"/>
    </row>
    <row r="668" spans="16:16" x14ac:dyDescent="0.2">
      <c r="P668" s="2"/>
    </row>
    <row r="669" spans="16:16" x14ac:dyDescent="0.2">
      <c r="P669" s="2"/>
    </row>
    <row r="670" spans="16:16" x14ac:dyDescent="0.2">
      <c r="P670" s="2"/>
    </row>
    <row r="671" spans="16:16" x14ac:dyDescent="0.2">
      <c r="P671" s="2"/>
    </row>
    <row r="672" spans="16:16" x14ac:dyDescent="0.2">
      <c r="P672" s="2"/>
    </row>
    <row r="673" spans="16:16" x14ac:dyDescent="0.2">
      <c r="P673" s="2"/>
    </row>
    <row r="674" spans="16:16" x14ac:dyDescent="0.2">
      <c r="P674" s="2"/>
    </row>
    <row r="675" spans="16:16" x14ac:dyDescent="0.2">
      <c r="P675" s="2"/>
    </row>
    <row r="676" spans="16:16" x14ac:dyDescent="0.2">
      <c r="P676" s="2"/>
    </row>
    <row r="677" spans="16:16" x14ac:dyDescent="0.2">
      <c r="P677" s="2"/>
    </row>
    <row r="678" spans="16:16" x14ac:dyDescent="0.2">
      <c r="P678" s="2"/>
    </row>
    <row r="679" spans="16:16" x14ac:dyDescent="0.2">
      <c r="P679" s="2"/>
    </row>
    <row r="680" spans="16:16" x14ac:dyDescent="0.2">
      <c r="P680" s="2"/>
    </row>
    <row r="681" spans="16:16" x14ac:dyDescent="0.2">
      <c r="P681" s="2"/>
    </row>
    <row r="682" spans="16:16" x14ac:dyDescent="0.2">
      <c r="P682" s="2"/>
    </row>
    <row r="683" spans="16:16" x14ac:dyDescent="0.2">
      <c r="P683" s="2"/>
    </row>
    <row r="684" spans="16:16" x14ac:dyDescent="0.2">
      <c r="P684" s="2"/>
    </row>
    <row r="685" spans="16:16" x14ac:dyDescent="0.2">
      <c r="P685" s="2"/>
    </row>
    <row r="686" spans="16:16" x14ac:dyDescent="0.2">
      <c r="P686" s="2"/>
    </row>
    <row r="687" spans="16:16" x14ac:dyDescent="0.2">
      <c r="P687" s="2"/>
    </row>
    <row r="688" spans="16:16" x14ac:dyDescent="0.2">
      <c r="P688" s="2"/>
    </row>
    <row r="689" spans="16:16" x14ac:dyDescent="0.2">
      <c r="P689" s="2"/>
    </row>
    <row r="690" spans="16:16" x14ac:dyDescent="0.2">
      <c r="P690" s="2"/>
    </row>
    <row r="691" spans="16:16" x14ac:dyDescent="0.2">
      <c r="P691" s="2"/>
    </row>
    <row r="692" spans="16:16" x14ac:dyDescent="0.2">
      <c r="P692" s="2"/>
    </row>
    <row r="693" spans="16:16" x14ac:dyDescent="0.2">
      <c r="P693" s="2"/>
    </row>
    <row r="694" spans="16:16" x14ac:dyDescent="0.2">
      <c r="P694" s="2"/>
    </row>
    <row r="695" spans="16:16" x14ac:dyDescent="0.2">
      <c r="P695" s="2"/>
    </row>
    <row r="696" spans="16:16" x14ac:dyDescent="0.2">
      <c r="P696" s="2"/>
    </row>
    <row r="697" spans="16:16" x14ac:dyDescent="0.2">
      <c r="P697" s="2"/>
    </row>
    <row r="698" spans="16:16" x14ac:dyDescent="0.2">
      <c r="P698" s="2"/>
    </row>
    <row r="699" spans="16:16" x14ac:dyDescent="0.2">
      <c r="P699" s="2"/>
    </row>
    <row r="700" spans="16:16" x14ac:dyDescent="0.2">
      <c r="P700" s="2"/>
    </row>
    <row r="701" spans="16:16" x14ac:dyDescent="0.2">
      <c r="P701" s="2"/>
    </row>
    <row r="702" spans="16:16" x14ac:dyDescent="0.2">
      <c r="P702" s="2"/>
    </row>
    <row r="703" spans="16:16" x14ac:dyDescent="0.2">
      <c r="P703" s="2"/>
    </row>
    <row r="704" spans="16:16" x14ac:dyDescent="0.2">
      <c r="P704" s="2"/>
    </row>
    <row r="705" spans="16:16" x14ac:dyDescent="0.2">
      <c r="P705" s="2"/>
    </row>
    <row r="706" spans="16:16" x14ac:dyDescent="0.2">
      <c r="P706" s="2"/>
    </row>
    <row r="707" spans="16:16" x14ac:dyDescent="0.2">
      <c r="P707" s="2"/>
    </row>
    <row r="708" spans="16:16" x14ac:dyDescent="0.2">
      <c r="P708" s="2"/>
    </row>
    <row r="709" spans="16:16" x14ac:dyDescent="0.2">
      <c r="P709" s="2"/>
    </row>
    <row r="710" spans="16:16" x14ac:dyDescent="0.2">
      <c r="P710" s="2"/>
    </row>
    <row r="711" spans="16:16" x14ac:dyDescent="0.2">
      <c r="P711" s="2"/>
    </row>
    <row r="712" spans="16:16" x14ac:dyDescent="0.2">
      <c r="P712" s="2"/>
    </row>
    <row r="713" spans="16:16" x14ac:dyDescent="0.2">
      <c r="P713" s="2"/>
    </row>
    <row r="714" spans="16:16" x14ac:dyDescent="0.2">
      <c r="P714" s="2"/>
    </row>
    <row r="715" spans="16:16" x14ac:dyDescent="0.2">
      <c r="P715" s="2"/>
    </row>
    <row r="716" spans="16:16" x14ac:dyDescent="0.2">
      <c r="P716" s="2"/>
    </row>
    <row r="717" spans="16:16" x14ac:dyDescent="0.2">
      <c r="P717" s="2"/>
    </row>
    <row r="718" spans="16:16" x14ac:dyDescent="0.2">
      <c r="P718" s="2"/>
    </row>
    <row r="719" spans="16:16" x14ac:dyDescent="0.2">
      <c r="P719" s="2"/>
    </row>
    <row r="720" spans="16:16" x14ac:dyDescent="0.2">
      <c r="P720" s="2"/>
    </row>
    <row r="721" spans="16:16" x14ac:dyDescent="0.2">
      <c r="P721" s="2"/>
    </row>
    <row r="722" spans="16:16" x14ac:dyDescent="0.2">
      <c r="P722" s="2"/>
    </row>
    <row r="723" spans="16:16" x14ac:dyDescent="0.2">
      <c r="P723" s="2"/>
    </row>
    <row r="724" spans="16:16" x14ac:dyDescent="0.2">
      <c r="P724" s="2"/>
    </row>
    <row r="725" spans="16:16" x14ac:dyDescent="0.2">
      <c r="P725" s="2"/>
    </row>
    <row r="726" spans="16:16" x14ac:dyDescent="0.2">
      <c r="P726" s="2"/>
    </row>
    <row r="727" spans="16:16" x14ac:dyDescent="0.2">
      <c r="P727" s="2"/>
    </row>
    <row r="728" spans="16:16" x14ac:dyDescent="0.2">
      <c r="P728" s="2"/>
    </row>
    <row r="729" spans="16:16" x14ac:dyDescent="0.2">
      <c r="P729" s="2"/>
    </row>
    <row r="730" spans="16:16" x14ac:dyDescent="0.2">
      <c r="P730" s="2"/>
    </row>
    <row r="731" spans="16:16" x14ac:dyDescent="0.2">
      <c r="P731" s="2"/>
    </row>
    <row r="732" spans="16:16" x14ac:dyDescent="0.2">
      <c r="P732" s="2"/>
    </row>
    <row r="733" spans="16:16" x14ac:dyDescent="0.2">
      <c r="P733" s="2"/>
    </row>
    <row r="734" spans="16:16" x14ac:dyDescent="0.2">
      <c r="P734" s="2"/>
    </row>
    <row r="735" spans="16:16" x14ac:dyDescent="0.2">
      <c r="P735" s="2"/>
    </row>
    <row r="736" spans="16:16" x14ac:dyDescent="0.2">
      <c r="P736" s="2"/>
    </row>
    <row r="737" spans="16:16" x14ac:dyDescent="0.2">
      <c r="P737" s="2"/>
    </row>
    <row r="738" spans="16:16" x14ac:dyDescent="0.2">
      <c r="P738" s="2"/>
    </row>
    <row r="739" spans="16:16" x14ac:dyDescent="0.2">
      <c r="P739" s="2"/>
    </row>
    <row r="740" spans="16:16" x14ac:dyDescent="0.2">
      <c r="P740" s="2"/>
    </row>
    <row r="741" spans="16:16" x14ac:dyDescent="0.2">
      <c r="P741" s="2"/>
    </row>
    <row r="742" spans="16:16" x14ac:dyDescent="0.2">
      <c r="P742" s="2"/>
    </row>
    <row r="743" spans="16:16" x14ac:dyDescent="0.2">
      <c r="P743" s="2"/>
    </row>
    <row r="744" spans="16:16" x14ac:dyDescent="0.2">
      <c r="P744" s="2"/>
    </row>
    <row r="745" spans="16:16" x14ac:dyDescent="0.2">
      <c r="P745" s="2"/>
    </row>
    <row r="746" spans="16:16" x14ac:dyDescent="0.2">
      <c r="P746" s="2"/>
    </row>
    <row r="747" spans="16:16" x14ac:dyDescent="0.2">
      <c r="P747" s="2"/>
    </row>
    <row r="748" spans="16:16" x14ac:dyDescent="0.2">
      <c r="P748" s="2"/>
    </row>
    <row r="749" spans="16:16" x14ac:dyDescent="0.2">
      <c r="P749" s="2"/>
    </row>
    <row r="750" spans="16:16" x14ac:dyDescent="0.2">
      <c r="P750" s="2"/>
    </row>
    <row r="751" spans="16:16" x14ac:dyDescent="0.2">
      <c r="P751" s="2"/>
    </row>
    <row r="752" spans="16:16" x14ac:dyDescent="0.2">
      <c r="P752" s="2"/>
    </row>
    <row r="753" spans="16:16" x14ac:dyDescent="0.2">
      <c r="P753" s="2"/>
    </row>
    <row r="754" spans="16:16" x14ac:dyDescent="0.2">
      <c r="P754" s="2"/>
    </row>
    <row r="755" spans="16:16" x14ac:dyDescent="0.2">
      <c r="P755" s="2"/>
    </row>
    <row r="756" spans="16:16" x14ac:dyDescent="0.2">
      <c r="P756" s="2"/>
    </row>
    <row r="757" spans="16:16" x14ac:dyDescent="0.2">
      <c r="P757" s="2"/>
    </row>
    <row r="758" spans="16:16" x14ac:dyDescent="0.2">
      <c r="P758" s="2"/>
    </row>
    <row r="759" spans="16:16" x14ac:dyDescent="0.2">
      <c r="P759" s="2"/>
    </row>
    <row r="760" spans="16:16" x14ac:dyDescent="0.2">
      <c r="P760" s="2"/>
    </row>
    <row r="761" spans="16:16" x14ac:dyDescent="0.2">
      <c r="P761" s="2"/>
    </row>
    <row r="762" spans="16:16" x14ac:dyDescent="0.2">
      <c r="P762" s="2"/>
    </row>
    <row r="763" spans="16:16" x14ac:dyDescent="0.2">
      <c r="P763" s="2"/>
    </row>
    <row r="764" spans="16:16" x14ac:dyDescent="0.2">
      <c r="P764" s="2"/>
    </row>
    <row r="765" spans="16:16" x14ac:dyDescent="0.2">
      <c r="P765" s="2"/>
    </row>
    <row r="766" spans="16:16" x14ac:dyDescent="0.2">
      <c r="P766" s="2"/>
    </row>
    <row r="767" spans="16:16" x14ac:dyDescent="0.2">
      <c r="P767" s="2"/>
    </row>
    <row r="768" spans="16:16" x14ac:dyDescent="0.2">
      <c r="P768" s="2"/>
    </row>
    <row r="769" spans="16:16" x14ac:dyDescent="0.2">
      <c r="P769" s="2"/>
    </row>
    <row r="770" spans="16:16" x14ac:dyDescent="0.2">
      <c r="P770" s="2"/>
    </row>
    <row r="771" spans="16:16" x14ac:dyDescent="0.2">
      <c r="P771" s="2"/>
    </row>
    <row r="772" spans="16:16" x14ac:dyDescent="0.2">
      <c r="P772" s="2"/>
    </row>
    <row r="773" spans="16:16" x14ac:dyDescent="0.2">
      <c r="P773" s="2"/>
    </row>
    <row r="774" spans="16:16" x14ac:dyDescent="0.2">
      <c r="P774" s="2"/>
    </row>
    <row r="775" spans="16:16" x14ac:dyDescent="0.2">
      <c r="P775" s="2"/>
    </row>
    <row r="776" spans="16:16" x14ac:dyDescent="0.2">
      <c r="P776" s="2"/>
    </row>
    <row r="777" spans="16:16" x14ac:dyDescent="0.2">
      <c r="P777" s="2"/>
    </row>
    <row r="778" spans="16:16" x14ac:dyDescent="0.2">
      <c r="P778" s="2"/>
    </row>
    <row r="779" spans="16:16" x14ac:dyDescent="0.2">
      <c r="P779" s="2"/>
    </row>
    <row r="780" spans="16:16" x14ac:dyDescent="0.2">
      <c r="P780" s="2"/>
    </row>
    <row r="781" spans="16:16" x14ac:dyDescent="0.2">
      <c r="P781" s="2"/>
    </row>
    <row r="782" spans="16:16" x14ac:dyDescent="0.2">
      <c r="P782" s="2"/>
    </row>
    <row r="783" spans="16:16" x14ac:dyDescent="0.2">
      <c r="P783" s="2"/>
    </row>
    <row r="784" spans="16:16" x14ac:dyDescent="0.2">
      <c r="P784" s="2"/>
    </row>
    <row r="785" spans="16:16" x14ac:dyDescent="0.2">
      <c r="P785" s="2"/>
    </row>
    <row r="786" spans="16:16" x14ac:dyDescent="0.2">
      <c r="P786" s="2"/>
    </row>
    <row r="787" spans="16:16" x14ac:dyDescent="0.2">
      <c r="P787" s="2"/>
    </row>
    <row r="788" spans="16:16" x14ac:dyDescent="0.2">
      <c r="P788" s="2"/>
    </row>
    <row r="789" spans="16:16" x14ac:dyDescent="0.2">
      <c r="P789" s="2"/>
    </row>
    <row r="790" spans="16:16" x14ac:dyDescent="0.2">
      <c r="P790" s="2"/>
    </row>
    <row r="791" spans="16:16" x14ac:dyDescent="0.2">
      <c r="P791" s="2"/>
    </row>
    <row r="792" spans="16:16" x14ac:dyDescent="0.2">
      <c r="P792" s="2"/>
    </row>
    <row r="793" spans="16:16" x14ac:dyDescent="0.2">
      <c r="P793" s="2"/>
    </row>
    <row r="794" spans="16:16" x14ac:dyDescent="0.2">
      <c r="P794" s="2"/>
    </row>
    <row r="795" spans="16:16" x14ac:dyDescent="0.2">
      <c r="P795" s="2"/>
    </row>
    <row r="796" spans="16:16" x14ac:dyDescent="0.2">
      <c r="P796" s="2"/>
    </row>
    <row r="797" spans="16:16" x14ac:dyDescent="0.2">
      <c r="P797" s="2"/>
    </row>
    <row r="798" spans="16:16" x14ac:dyDescent="0.2">
      <c r="P798" s="2"/>
    </row>
    <row r="799" spans="16:16" x14ac:dyDescent="0.2">
      <c r="P799" s="2"/>
    </row>
    <row r="800" spans="16:16" x14ac:dyDescent="0.2">
      <c r="P800" s="2"/>
    </row>
    <row r="801" spans="16:16" x14ac:dyDescent="0.2">
      <c r="P801" s="2"/>
    </row>
    <row r="802" spans="16:16" x14ac:dyDescent="0.2">
      <c r="P802" s="2"/>
    </row>
    <row r="803" spans="16:16" x14ac:dyDescent="0.2">
      <c r="P803" s="2"/>
    </row>
    <row r="804" spans="16:16" x14ac:dyDescent="0.2">
      <c r="P804" s="2"/>
    </row>
    <row r="805" spans="16:16" x14ac:dyDescent="0.2">
      <c r="P805" s="2"/>
    </row>
    <row r="806" spans="16:16" x14ac:dyDescent="0.2">
      <c r="P806" s="2"/>
    </row>
    <row r="807" spans="16:16" x14ac:dyDescent="0.2">
      <c r="P807" s="2"/>
    </row>
    <row r="808" spans="16:16" x14ac:dyDescent="0.2">
      <c r="P808" s="2"/>
    </row>
    <row r="809" spans="16:16" x14ac:dyDescent="0.2">
      <c r="P809" s="2"/>
    </row>
    <row r="810" spans="16:16" x14ac:dyDescent="0.2">
      <c r="P810" s="2"/>
    </row>
    <row r="811" spans="16:16" x14ac:dyDescent="0.2">
      <c r="P811" s="2"/>
    </row>
    <row r="812" spans="16:16" x14ac:dyDescent="0.2">
      <c r="P812" s="2"/>
    </row>
    <row r="813" spans="16:16" x14ac:dyDescent="0.2">
      <c r="P813" s="2"/>
    </row>
    <row r="814" spans="16:16" x14ac:dyDescent="0.2">
      <c r="P814" s="2"/>
    </row>
    <row r="815" spans="16:16" x14ac:dyDescent="0.2">
      <c r="P815" s="2"/>
    </row>
    <row r="816" spans="16:16" x14ac:dyDescent="0.2">
      <c r="P816" s="2"/>
    </row>
    <row r="817" spans="16:16" x14ac:dyDescent="0.2">
      <c r="P817" s="2"/>
    </row>
    <row r="818" spans="16:16" x14ac:dyDescent="0.2">
      <c r="P818" s="2"/>
    </row>
    <row r="819" spans="16:16" x14ac:dyDescent="0.2">
      <c r="P819" s="2"/>
    </row>
    <row r="820" spans="16:16" x14ac:dyDescent="0.2">
      <c r="P820" s="2"/>
    </row>
    <row r="821" spans="16:16" x14ac:dyDescent="0.2">
      <c r="P821" s="2"/>
    </row>
    <row r="822" spans="16:16" x14ac:dyDescent="0.2">
      <c r="P822" s="2"/>
    </row>
    <row r="823" spans="16:16" x14ac:dyDescent="0.2">
      <c r="P823" s="2"/>
    </row>
    <row r="824" spans="16:16" x14ac:dyDescent="0.2">
      <c r="P824" s="2"/>
    </row>
    <row r="825" spans="16:16" x14ac:dyDescent="0.2">
      <c r="P825" s="2"/>
    </row>
    <row r="826" spans="16:16" x14ac:dyDescent="0.2">
      <c r="P826" s="2"/>
    </row>
    <row r="827" spans="16:16" x14ac:dyDescent="0.2">
      <c r="P827" s="2"/>
    </row>
    <row r="828" spans="16:16" x14ac:dyDescent="0.2">
      <c r="P828" s="2"/>
    </row>
    <row r="829" spans="16:16" x14ac:dyDescent="0.2">
      <c r="P829" s="2"/>
    </row>
    <row r="830" spans="16:16" x14ac:dyDescent="0.2">
      <c r="P830" s="2"/>
    </row>
    <row r="831" spans="16:16" x14ac:dyDescent="0.2">
      <c r="P831" s="2"/>
    </row>
    <row r="832" spans="16:16" x14ac:dyDescent="0.2">
      <c r="P832" s="2"/>
    </row>
    <row r="833" spans="16:16" x14ac:dyDescent="0.2">
      <c r="P833" s="2"/>
    </row>
    <row r="834" spans="16:16" x14ac:dyDescent="0.2">
      <c r="P834" s="2"/>
    </row>
    <row r="835" spans="16:16" x14ac:dyDescent="0.2">
      <c r="P835" s="2"/>
    </row>
    <row r="836" spans="16:16" x14ac:dyDescent="0.2">
      <c r="P836" s="2"/>
    </row>
    <row r="837" spans="16:16" x14ac:dyDescent="0.2">
      <c r="P837" s="2"/>
    </row>
    <row r="838" spans="16:16" x14ac:dyDescent="0.2">
      <c r="P838" s="2"/>
    </row>
    <row r="839" spans="16:16" x14ac:dyDescent="0.2">
      <c r="P839" s="2"/>
    </row>
    <row r="840" spans="16:16" x14ac:dyDescent="0.2">
      <c r="P840" s="2"/>
    </row>
    <row r="841" spans="16:16" x14ac:dyDescent="0.2">
      <c r="P841" s="2"/>
    </row>
    <row r="842" spans="16:16" x14ac:dyDescent="0.2">
      <c r="P842" s="2"/>
    </row>
    <row r="843" spans="16:16" x14ac:dyDescent="0.2">
      <c r="P843" s="2"/>
    </row>
    <row r="844" spans="16:16" x14ac:dyDescent="0.2">
      <c r="P844" s="2"/>
    </row>
    <row r="845" spans="16:16" x14ac:dyDescent="0.2">
      <c r="P845" s="2"/>
    </row>
    <row r="846" spans="16:16" x14ac:dyDescent="0.2">
      <c r="P846" s="2"/>
    </row>
    <row r="847" spans="16:16" x14ac:dyDescent="0.2">
      <c r="P847" s="2"/>
    </row>
    <row r="848" spans="16:16" x14ac:dyDescent="0.2">
      <c r="P848" s="2"/>
    </row>
    <row r="849" spans="16:16" x14ac:dyDescent="0.2">
      <c r="P849" s="2"/>
    </row>
    <row r="850" spans="16:16" x14ac:dyDescent="0.2">
      <c r="P850" s="2"/>
    </row>
    <row r="851" spans="16:16" x14ac:dyDescent="0.2">
      <c r="P851" s="2"/>
    </row>
    <row r="852" spans="16:16" x14ac:dyDescent="0.2">
      <c r="P852" s="2"/>
    </row>
    <row r="853" spans="16:16" x14ac:dyDescent="0.2">
      <c r="P853" s="2"/>
    </row>
    <row r="854" spans="16:16" x14ac:dyDescent="0.2">
      <c r="P854" s="2"/>
    </row>
    <row r="855" spans="16:16" x14ac:dyDescent="0.2">
      <c r="P855" s="2"/>
    </row>
    <row r="856" spans="16:16" x14ac:dyDescent="0.2">
      <c r="P856" s="2"/>
    </row>
    <row r="857" spans="16:16" x14ac:dyDescent="0.2">
      <c r="P857" s="2"/>
    </row>
    <row r="858" spans="16:16" x14ac:dyDescent="0.2">
      <c r="P858" s="2"/>
    </row>
    <row r="859" spans="16:16" x14ac:dyDescent="0.2">
      <c r="P859" s="2"/>
    </row>
    <row r="860" spans="16:16" x14ac:dyDescent="0.2">
      <c r="P860" s="2"/>
    </row>
    <row r="861" spans="16:16" x14ac:dyDescent="0.2">
      <c r="P861" s="2"/>
    </row>
    <row r="862" spans="16:16" x14ac:dyDescent="0.2">
      <c r="P862" s="2"/>
    </row>
    <row r="863" spans="16:16" x14ac:dyDescent="0.2">
      <c r="P863" s="2"/>
    </row>
    <row r="864" spans="16:16" x14ac:dyDescent="0.2">
      <c r="P864" s="2"/>
    </row>
    <row r="865" spans="16:16" x14ac:dyDescent="0.2">
      <c r="P865" s="2"/>
    </row>
    <row r="866" spans="16:16" x14ac:dyDescent="0.2">
      <c r="P866" s="2"/>
    </row>
    <row r="867" spans="16:16" x14ac:dyDescent="0.2">
      <c r="P867" s="2"/>
    </row>
    <row r="868" spans="16:16" x14ac:dyDescent="0.2">
      <c r="P868" s="2"/>
    </row>
    <row r="869" spans="16:16" x14ac:dyDescent="0.2">
      <c r="P869" s="2"/>
    </row>
    <row r="870" spans="16:16" x14ac:dyDescent="0.2">
      <c r="P870" s="2"/>
    </row>
    <row r="871" spans="16:16" x14ac:dyDescent="0.2">
      <c r="P871" s="2"/>
    </row>
    <row r="872" spans="16:16" x14ac:dyDescent="0.2">
      <c r="P872" s="2"/>
    </row>
    <row r="873" spans="16:16" x14ac:dyDescent="0.2">
      <c r="P873" s="2"/>
    </row>
    <row r="874" spans="16:16" x14ac:dyDescent="0.2">
      <c r="P874" s="2"/>
    </row>
    <row r="875" spans="16:16" x14ac:dyDescent="0.2">
      <c r="P875" s="2"/>
    </row>
    <row r="876" spans="16:16" x14ac:dyDescent="0.2">
      <c r="P876" s="2"/>
    </row>
    <row r="877" spans="16:16" x14ac:dyDescent="0.2">
      <c r="P877" s="2"/>
    </row>
    <row r="878" spans="16:16" x14ac:dyDescent="0.2">
      <c r="P878" s="2"/>
    </row>
    <row r="879" spans="16:16" x14ac:dyDescent="0.2">
      <c r="P879" s="2"/>
    </row>
    <row r="880" spans="16:16" x14ac:dyDescent="0.2">
      <c r="P880" s="2"/>
    </row>
    <row r="881" spans="16:16" x14ac:dyDescent="0.2">
      <c r="P881" s="2"/>
    </row>
    <row r="882" spans="16:16" x14ac:dyDescent="0.2">
      <c r="P882" s="2"/>
    </row>
    <row r="883" spans="16:16" x14ac:dyDescent="0.2">
      <c r="P883" s="2"/>
    </row>
    <row r="884" spans="16:16" x14ac:dyDescent="0.2">
      <c r="P884" s="2"/>
    </row>
    <row r="885" spans="16:16" x14ac:dyDescent="0.2">
      <c r="P885" s="2"/>
    </row>
    <row r="886" spans="16:16" x14ac:dyDescent="0.2">
      <c r="P886" s="2"/>
    </row>
    <row r="887" spans="16:16" x14ac:dyDescent="0.2">
      <c r="P887" s="2"/>
    </row>
    <row r="888" spans="16:16" x14ac:dyDescent="0.2">
      <c r="P888" s="2"/>
    </row>
    <row r="889" spans="16:16" x14ac:dyDescent="0.2">
      <c r="P889" s="2"/>
    </row>
    <row r="890" spans="16:16" x14ac:dyDescent="0.2">
      <c r="P890" s="2"/>
    </row>
    <row r="891" spans="16:16" x14ac:dyDescent="0.2">
      <c r="P891" s="2"/>
    </row>
    <row r="892" spans="16:16" x14ac:dyDescent="0.2">
      <c r="P892" s="2"/>
    </row>
    <row r="893" spans="16:16" x14ac:dyDescent="0.2">
      <c r="P893" s="2"/>
    </row>
    <row r="894" spans="16:16" x14ac:dyDescent="0.2">
      <c r="P894" s="2"/>
    </row>
    <row r="895" spans="16:16" x14ac:dyDescent="0.2">
      <c r="P895" s="2"/>
    </row>
    <row r="896" spans="16:16" x14ac:dyDescent="0.2">
      <c r="P896" s="2"/>
    </row>
    <row r="897" spans="16:16" x14ac:dyDescent="0.2">
      <c r="P897" s="2"/>
    </row>
    <row r="898" spans="16:16" x14ac:dyDescent="0.2">
      <c r="P898" s="2"/>
    </row>
    <row r="899" spans="16:16" x14ac:dyDescent="0.2">
      <c r="P899" s="2"/>
    </row>
    <row r="900" spans="16:16" x14ac:dyDescent="0.2">
      <c r="P900" s="2"/>
    </row>
    <row r="901" spans="16:16" x14ac:dyDescent="0.2">
      <c r="P901" s="2"/>
    </row>
    <row r="902" spans="16:16" x14ac:dyDescent="0.2">
      <c r="P902" s="2"/>
    </row>
    <row r="903" spans="16:16" x14ac:dyDescent="0.2">
      <c r="P903" s="2"/>
    </row>
    <row r="904" spans="16:16" x14ac:dyDescent="0.2">
      <c r="P904" s="2"/>
    </row>
    <row r="905" spans="16:16" x14ac:dyDescent="0.2">
      <c r="P905" s="2"/>
    </row>
    <row r="906" spans="16:16" x14ac:dyDescent="0.2">
      <c r="P906" s="2"/>
    </row>
    <row r="907" spans="16:16" x14ac:dyDescent="0.2">
      <c r="P907" s="2"/>
    </row>
    <row r="908" spans="16:16" x14ac:dyDescent="0.2">
      <c r="P908" s="2"/>
    </row>
    <row r="909" spans="16:16" x14ac:dyDescent="0.2">
      <c r="P909" s="2"/>
    </row>
    <row r="910" spans="16:16" x14ac:dyDescent="0.2">
      <c r="P910" s="2"/>
    </row>
    <row r="911" spans="16:16" x14ac:dyDescent="0.2">
      <c r="P911" s="2"/>
    </row>
    <row r="912" spans="16:16" x14ac:dyDescent="0.2">
      <c r="P912" s="2"/>
    </row>
    <row r="913" spans="16:16" x14ac:dyDescent="0.2">
      <c r="P913" s="2"/>
    </row>
    <row r="914" spans="16:16" x14ac:dyDescent="0.2">
      <c r="P914" s="2"/>
    </row>
    <row r="915" spans="16:16" x14ac:dyDescent="0.2">
      <c r="P915" s="2"/>
    </row>
    <row r="916" spans="16:16" x14ac:dyDescent="0.2">
      <c r="P916" s="2"/>
    </row>
    <row r="917" spans="16:16" x14ac:dyDescent="0.2">
      <c r="P917" s="2"/>
    </row>
    <row r="918" spans="16:16" x14ac:dyDescent="0.2">
      <c r="P918" s="2"/>
    </row>
    <row r="919" spans="16:16" x14ac:dyDescent="0.2">
      <c r="P919" s="2"/>
    </row>
    <row r="920" spans="16:16" x14ac:dyDescent="0.2">
      <c r="P920" s="2"/>
    </row>
    <row r="921" spans="16:16" x14ac:dyDescent="0.2">
      <c r="P921" s="2"/>
    </row>
    <row r="922" spans="16:16" x14ac:dyDescent="0.2">
      <c r="P922" s="2"/>
    </row>
    <row r="923" spans="16:16" x14ac:dyDescent="0.2">
      <c r="P923" s="2"/>
    </row>
    <row r="924" spans="16:16" x14ac:dyDescent="0.2">
      <c r="P924" s="2"/>
    </row>
    <row r="925" spans="16:16" x14ac:dyDescent="0.2">
      <c r="P925" s="2"/>
    </row>
    <row r="926" spans="16:16" x14ac:dyDescent="0.2">
      <c r="P926" s="2"/>
    </row>
    <row r="927" spans="16:16" x14ac:dyDescent="0.2">
      <c r="P927" s="2"/>
    </row>
    <row r="928" spans="16:16" x14ac:dyDescent="0.2">
      <c r="P928" s="2"/>
    </row>
    <row r="929" spans="16:16" x14ac:dyDescent="0.2">
      <c r="P929" s="2"/>
    </row>
    <row r="930" spans="16:16" x14ac:dyDescent="0.2">
      <c r="P930" s="2"/>
    </row>
    <row r="931" spans="16:16" x14ac:dyDescent="0.2">
      <c r="P931" s="2"/>
    </row>
    <row r="932" spans="16:16" x14ac:dyDescent="0.2">
      <c r="P932" s="2"/>
    </row>
    <row r="933" spans="16:16" x14ac:dyDescent="0.2">
      <c r="P933" s="2"/>
    </row>
    <row r="934" spans="16:16" x14ac:dyDescent="0.2">
      <c r="P934" s="2"/>
    </row>
    <row r="935" spans="16:16" x14ac:dyDescent="0.2">
      <c r="P935" s="2"/>
    </row>
    <row r="936" spans="16:16" x14ac:dyDescent="0.2">
      <c r="P936" s="2"/>
    </row>
    <row r="937" spans="16:16" x14ac:dyDescent="0.2">
      <c r="P937" s="2"/>
    </row>
    <row r="938" spans="16:16" x14ac:dyDescent="0.2">
      <c r="P938" s="2"/>
    </row>
    <row r="939" spans="16:16" x14ac:dyDescent="0.2">
      <c r="P939" s="2"/>
    </row>
    <row r="940" spans="16:16" x14ac:dyDescent="0.2">
      <c r="P940" s="2"/>
    </row>
    <row r="941" spans="16:16" x14ac:dyDescent="0.2">
      <c r="P941" s="2"/>
    </row>
    <row r="942" spans="16:16" x14ac:dyDescent="0.2">
      <c r="P942" s="2"/>
    </row>
    <row r="943" spans="16:16" x14ac:dyDescent="0.2">
      <c r="P943" s="2"/>
    </row>
    <row r="944" spans="16:16" x14ac:dyDescent="0.2">
      <c r="P944" s="2"/>
    </row>
    <row r="945" spans="16:16" x14ac:dyDescent="0.2">
      <c r="P945" s="2"/>
    </row>
    <row r="946" spans="16:16" x14ac:dyDescent="0.2">
      <c r="P946" s="2"/>
    </row>
    <row r="947" spans="16:16" x14ac:dyDescent="0.2">
      <c r="P947" s="2"/>
    </row>
    <row r="948" spans="16:16" x14ac:dyDescent="0.2">
      <c r="P948" s="2"/>
    </row>
    <row r="949" spans="16:16" x14ac:dyDescent="0.2">
      <c r="P949" s="2"/>
    </row>
    <row r="950" spans="16:16" x14ac:dyDescent="0.2">
      <c r="P950" s="2"/>
    </row>
    <row r="951" spans="16:16" x14ac:dyDescent="0.2">
      <c r="P951" s="2"/>
    </row>
    <row r="952" spans="16:16" x14ac:dyDescent="0.2">
      <c r="P952" s="2"/>
    </row>
    <row r="953" spans="16:16" x14ac:dyDescent="0.2">
      <c r="P953" s="2"/>
    </row>
    <row r="954" spans="16:16" x14ac:dyDescent="0.2">
      <c r="P954" s="2"/>
    </row>
    <row r="955" spans="16:16" x14ac:dyDescent="0.2">
      <c r="P955" s="2"/>
    </row>
    <row r="956" spans="16:16" x14ac:dyDescent="0.2">
      <c r="P956" s="2"/>
    </row>
    <row r="957" spans="16:16" x14ac:dyDescent="0.2">
      <c r="P957" s="2"/>
    </row>
    <row r="958" spans="16:16" x14ac:dyDescent="0.2">
      <c r="P958" s="2"/>
    </row>
    <row r="959" spans="16:16" x14ac:dyDescent="0.2">
      <c r="P959" s="2"/>
    </row>
    <row r="960" spans="16:16" x14ac:dyDescent="0.2">
      <c r="P960" s="2"/>
    </row>
    <row r="961" spans="16:16" x14ac:dyDescent="0.2">
      <c r="P961" s="2"/>
    </row>
    <row r="962" spans="16:16" x14ac:dyDescent="0.2">
      <c r="P962" s="2"/>
    </row>
    <row r="963" spans="16:16" x14ac:dyDescent="0.2">
      <c r="P963" s="2"/>
    </row>
    <row r="964" spans="16:16" x14ac:dyDescent="0.2">
      <c r="P964" s="2"/>
    </row>
    <row r="965" spans="16:16" x14ac:dyDescent="0.2">
      <c r="P965" s="2"/>
    </row>
    <row r="966" spans="16:16" x14ac:dyDescent="0.2">
      <c r="P966" s="2"/>
    </row>
    <row r="967" spans="16:16" x14ac:dyDescent="0.2">
      <c r="P967" s="2"/>
    </row>
    <row r="968" spans="16:16" x14ac:dyDescent="0.2">
      <c r="P968" s="2"/>
    </row>
    <row r="969" spans="16:16" x14ac:dyDescent="0.2">
      <c r="P969" s="2"/>
    </row>
    <row r="970" spans="16:16" x14ac:dyDescent="0.2">
      <c r="P970" s="2"/>
    </row>
    <row r="971" spans="16:16" x14ac:dyDescent="0.2">
      <c r="P971" s="2"/>
    </row>
    <row r="972" spans="16:16" x14ac:dyDescent="0.2">
      <c r="P972" s="2"/>
    </row>
    <row r="973" spans="16:16" x14ac:dyDescent="0.2">
      <c r="P973" s="2"/>
    </row>
    <row r="974" spans="16:16" x14ac:dyDescent="0.2">
      <c r="P974" s="2"/>
    </row>
    <row r="975" spans="16:16" x14ac:dyDescent="0.2">
      <c r="P975" s="2"/>
    </row>
    <row r="976" spans="16:16" x14ac:dyDescent="0.2">
      <c r="P976" s="2"/>
    </row>
    <row r="977" spans="16:16" x14ac:dyDescent="0.2">
      <c r="P977" s="2"/>
    </row>
    <row r="978" spans="16:16" x14ac:dyDescent="0.2">
      <c r="P978" s="2"/>
    </row>
    <row r="979" spans="16:16" x14ac:dyDescent="0.2">
      <c r="P979" s="2"/>
    </row>
    <row r="980" spans="16:16" x14ac:dyDescent="0.2">
      <c r="P980" s="2"/>
    </row>
    <row r="981" spans="16:16" x14ac:dyDescent="0.2">
      <c r="P981" s="2"/>
    </row>
    <row r="982" spans="16:16" x14ac:dyDescent="0.2">
      <c r="P982" s="2"/>
    </row>
    <row r="983" spans="16:16" x14ac:dyDescent="0.2">
      <c r="P983" s="2"/>
    </row>
    <row r="984" spans="16:16" x14ac:dyDescent="0.2">
      <c r="P984" s="2"/>
    </row>
    <row r="985" spans="16:16" x14ac:dyDescent="0.2">
      <c r="P985" s="2"/>
    </row>
    <row r="986" spans="16:16" x14ac:dyDescent="0.2">
      <c r="P986" s="2"/>
    </row>
    <row r="987" spans="16:16" x14ac:dyDescent="0.2">
      <c r="P987" s="2"/>
    </row>
    <row r="988" spans="16:16" x14ac:dyDescent="0.2">
      <c r="P988" s="2"/>
    </row>
    <row r="989" spans="16:16" x14ac:dyDescent="0.2">
      <c r="P989" s="2"/>
    </row>
    <row r="990" spans="16:16" x14ac:dyDescent="0.2">
      <c r="P990" s="2"/>
    </row>
    <row r="991" spans="16:16" x14ac:dyDescent="0.2">
      <c r="P991" s="2"/>
    </row>
    <row r="992" spans="16:16" x14ac:dyDescent="0.2">
      <c r="P992" s="2"/>
    </row>
    <row r="993" spans="16:16" x14ac:dyDescent="0.2">
      <c r="P993" s="2"/>
    </row>
    <row r="994" spans="16:16" x14ac:dyDescent="0.2">
      <c r="P994" s="2"/>
    </row>
    <row r="995" spans="16:16" x14ac:dyDescent="0.2">
      <c r="P995" s="2"/>
    </row>
    <row r="996" spans="16:16" x14ac:dyDescent="0.2">
      <c r="P996" s="2"/>
    </row>
    <row r="997" spans="16:16" x14ac:dyDescent="0.2">
      <c r="P997" s="2"/>
    </row>
    <row r="998" spans="16:16" x14ac:dyDescent="0.2">
      <c r="P998" s="2"/>
    </row>
    <row r="999" spans="16:16" x14ac:dyDescent="0.2">
      <c r="P999" s="2"/>
    </row>
    <row r="1000" spans="16:16" x14ac:dyDescent="0.2">
      <c r="P1000" s="2"/>
    </row>
    <row r="1001" spans="16:16" x14ac:dyDescent="0.2">
      <c r="P1001" s="2"/>
    </row>
    <row r="1002" spans="16:16" x14ac:dyDescent="0.2">
      <c r="P1002" s="2"/>
    </row>
    <row r="1003" spans="16:16" x14ac:dyDescent="0.2">
      <c r="P1003" s="2"/>
    </row>
    <row r="1004" spans="16:16" x14ac:dyDescent="0.2">
      <c r="P1004" s="2"/>
    </row>
    <row r="1005" spans="16:16" x14ac:dyDescent="0.2">
      <c r="P1005" s="2"/>
    </row>
    <row r="1006" spans="16:16" x14ac:dyDescent="0.2">
      <c r="P1006" s="2"/>
    </row>
    <row r="1007" spans="16:16" x14ac:dyDescent="0.2">
      <c r="P1007" s="2"/>
    </row>
    <row r="1008" spans="16:16" x14ac:dyDescent="0.2">
      <c r="P1008" s="2"/>
    </row>
    <row r="1009" spans="16:16" x14ac:dyDescent="0.2">
      <c r="P1009" s="2"/>
    </row>
    <row r="1010" spans="16:16" x14ac:dyDescent="0.2">
      <c r="P1010" s="2"/>
    </row>
    <row r="1011" spans="16:16" x14ac:dyDescent="0.2">
      <c r="P1011" s="2"/>
    </row>
    <row r="1012" spans="16:16" x14ac:dyDescent="0.2">
      <c r="P1012" s="2"/>
    </row>
    <row r="1013" spans="16:16" x14ac:dyDescent="0.2">
      <c r="P1013" s="2"/>
    </row>
    <row r="1014" spans="16:16" x14ac:dyDescent="0.2">
      <c r="P1014" s="2"/>
    </row>
    <row r="1015" spans="16:16" x14ac:dyDescent="0.2">
      <c r="P1015" s="2"/>
    </row>
    <row r="1016" spans="16:16" x14ac:dyDescent="0.2">
      <c r="P1016" s="2"/>
    </row>
    <row r="1017" spans="16:16" x14ac:dyDescent="0.2">
      <c r="P1017" s="2"/>
    </row>
    <row r="1018" spans="16:16" x14ac:dyDescent="0.2">
      <c r="P1018" s="2"/>
    </row>
    <row r="1019" spans="16:16" x14ac:dyDescent="0.2">
      <c r="P1019" s="2"/>
    </row>
    <row r="1020" spans="16:16" x14ac:dyDescent="0.2">
      <c r="P1020" s="2"/>
    </row>
    <row r="1021" spans="16:16" x14ac:dyDescent="0.2">
      <c r="P1021" s="2"/>
    </row>
    <row r="1022" spans="16:16" x14ac:dyDescent="0.2">
      <c r="P1022" s="2"/>
    </row>
    <row r="1023" spans="16:16" x14ac:dyDescent="0.2">
      <c r="P1023" s="2"/>
    </row>
    <row r="1024" spans="16:16" x14ac:dyDescent="0.2">
      <c r="P1024" s="2"/>
    </row>
    <row r="1025" spans="16:16" x14ac:dyDescent="0.2">
      <c r="P1025" s="2"/>
    </row>
    <row r="1026" spans="16:16" x14ac:dyDescent="0.2">
      <c r="P1026" s="2"/>
    </row>
    <row r="1027" spans="16:16" x14ac:dyDescent="0.2">
      <c r="P1027" s="2"/>
    </row>
    <row r="1028" spans="16:16" x14ac:dyDescent="0.2">
      <c r="P1028" s="2"/>
    </row>
    <row r="1029" spans="16:16" x14ac:dyDescent="0.2">
      <c r="P1029" s="2"/>
    </row>
    <row r="1030" spans="16:16" x14ac:dyDescent="0.2">
      <c r="P1030" s="2"/>
    </row>
    <row r="1031" spans="16:16" x14ac:dyDescent="0.2">
      <c r="P1031" s="2"/>
    </row>
    <row r="1032" spans="16:16" x14ac:dyDescent="0.2">
      <c r="P1032" s="2"/>
    </row>
    <row r="1033" spans="16:16" x14ac:dyDescent="0.2">
      <c r="P1033" s="2"/>
    </row>
    <row r="1034" spans="16:16" x14ac:dyDescent="0.2">
      <c r="P1034" s="2"/>
    </row>
    <row r="1035" spans="16:16" x14ac:dyDescent="0.2">
      <c r="P1035" s="2"/>
    </row>
    <row r="1036" spans="16:16" x14ac:dyDescent="0.2">
      <c r="P1036" s="2"/>
    </row>
    <row r="1037" spans="16:16" x14ac:dyDescent="0.2">
      <c r="P1037" s="2"/>
    </row>
    <row r="1038" spans="16:16" x14ac:dyDescent="0.2">
      <c r="P1038" s="2"/>
    </row>
    <row r="1039" spans="16:16" x14ac:dyDescent="0.2">
      <c r="P1039" s="2"/>
    </row>
    <row r="1040" spans="16:16" x14ac:dyDescent="0.2">
      <c r="P1040" s="2"/>
    </row>
    <row r="1041" spans="16:16" x14ac:dyDescent="0.2">
      <c r="P1041" s="2"/>
    </row>
    <row r="1042" spans="16:16" x14ac:dyDescent="0.2">
      <c r="P1042" s="2"/>
    </row>
    <row r="1043" spans="16:16" x14ac:dyDescent="0.2">
      <c r="P1043" s="2"/>
    </row>
    <row r="1044" spans="16:16" x14ac:dyDescent="0.2">
      <c r="P1044" s="2"/>
    </row>
    <row r="1045" spans="16:16" x14ac:dyDescent="0.2">
      <c r="P1045" s="2"/>
    </row>
    <row r="1046" spans="16:16" x14ac:dyDescent="0.2">
      <c r="P1046" s="2"/>
    </row>
    <row r="1047" spans="16:16" x14ac:dyDescent="0.2">
      <c r="P1047" s="2"/>
    </row>
    <row r="1048" spans="16:16" x14ac:dyDescent="0.2">
      <c r="P1048" s="2"/>
    </row>
    <row r="1049" spans="16:16" x14ac:dyDescent="0.2">
      <c r="P1049" s="2"/>
    </row>
    <row r="1050" spans="16:16" x14ac:dyDescent="0.2">
      <c r="P1050" s="2"/>
    </row>
    <row r="1051" spans="16:16" x14ac:dyDescent="0.2">
      <c r="P1051" s="2"/>
    </row>
    <row r="1052" spans="16:16" x14ac:dyDescent="0.2">
      <c r="P1052" s="2"/>
    </row>
    <row r="1053" spans="16:16" x14ac:dyDescent="0.2">
      <c r="P1053" s="2"/>
    </row>
    <row r="1054" spans="16:16" x14ac:dyDescent="0.2">
      <c r="P1054" s="2"/>
    </row>
    <row r="1055" spans="16:16" x14ac:dyDescent="0.2">
      <c r="P1055" s="2"/>
    </row>
    <row r="1056" spans="16:16" x14ac:dyDescent="0.2">
      <c r="P1056" s="2"/>
    </row>
    <row r="1057" spans="16:16" x14ac:dyDescent="0.2">
      <c r="P1057" s="2"/>
    </row>
    <row r="1058" spans="16:16" x14ac:dyDescent="0.2">
      <c r="P1058" s="2"/>
    </row>
    <row r="1059" spans="16:16" x14ac:dyDescent="0.2">
      <c r="P1059" s="2"/>
    </row>
    <row r="1060" spans="16:16" x14ac:dyDescent="0.2">
      <c r="P1060" s="2"/>
    </row>
    <row r="1061" spans="16:16" x14ac:dyDescent="0.2">
      <c r="P1061" s="2"/>
    </row>
    <row r="1062" spans="16:16" x14ac:dyDescent="0.2">
      <c r="P1062" s="2"/>
    </row>
    <row r="1063" spans="16:16" x14ac:dyDescent="0.2">
      <c r="P1063" s="2"/>
    </row>
    <row r="1064" spans="16:16" x14ac:dyDescent="0.2">
      <c r="P1064" s="2"/>
    </row>
    <row r="1065" spans="16:16" x14ac:dyDescent="0.2">
      <c r="P1065" s="2"/>
    </row>
    <row r="1066" spans="16:16" x14ac:dyDescent="0.2">
      <c r="P1066" s="2"/>
    </row>
    <row r="1067" spans="16:16" x14ac:dyDescent="0.2">
      <c r="P1067" s="2"/>
    </row>
    <row r="1068" spans="16:16" x14ac:dyDescent="0.2">
      <c r="P1068" s="2"/>
    </row>
    <row r="1069" spans="16:16" x14ac:dyDescent="0.2">
      <c r="P1069" s="2"/>
    </row>
    <row r="1070" spans="16:16" x14ac:dyDescent="0.2">
      <c r="P1070" s="2"/>
    </row>
    <row r="1071" spans="16:16" x14ac:dyDescent="0.2">
      <c r="P1071" s="2"/>
    </row>
    <row r="1072" spans="16:16" x14ac:dyDescent="0.2">
      <c r="P1072" s="2"/>
    </row>
    <row r="1073" spans="16:16" x14ac:dyDescent="0.2">
      <c r="P1073" s="2"/>
    </row>
    <row r="1074" spans="16:16" x14ac:dyDescent="0.2">
      <c r="P1074" s="2"/>
    </row>
    <row r="1075" spans="16:16" x14ac:dyDescent="0.2">
      <c r="P1075" s="2"/>
    </row>
    <row r="1076" spans="16:16" x14ac:dyDescent="0.2">
      <c r="P1076" s="2"/>
    </row>
    <row r="1077" spans="16:16" x14ac:dyDescent="0.2">
      <c r="P1077" s="2"/>
    </row>
    <row r="1078" spans="16:16" x14ac:dyDescent="0.2">
      <c r="P1078" s="2"/>
    </row>
    <row r="1079" spans="16:16" x14ac:dyDescent="0.2">
      <c r="P1079" s="2"/>
    </row>
    <row r="1080" spans="16:16" x14ac:dyDescent="0.2">
      <c r="P1080" s="2"/>
    </row>
    <row r="1081" spans="16:16" x14ac:dyDescent="0.2">
      <c r="P1081" s="2"/>
    </row>
    <row r="1082" spans="16:16" x14ac:dyDescent="0.2">
      <c r="P1082" s="2"/>
    </row>
    <row r="1083" spans="16:16" x14ac:dyDescent="0.2">
      <c r="P1083" s="2"/>
    </row>
    <row r="1084" spans="16:16" x14ac:dyDescent="0.2">
      <c r="P1084" s="2"/>
    </row>
    <row r="1085" spans="16:16" x14ac:dyDescent="0.2">
      <c r="P1085" s="2"/>
    </row>
    <row r="1086" spans="16:16" x14ac:dyDescent="0.2">
      <c r="P1086" s="2"/>
    </row>
    <row r="1087" spans="16:16" x14ac:dyDescent="0.2">
      <c r="P1087" s="2"/>
    </row>
    <row r="1088" spans="16:16" x14ac:dyDescent="0.2">
      <c r="P1088" s="2"/>
    </row>
    <row r="1089" spans="16:16" x14ac:dyDescent="0.2">
      <c r="P1089" s="2"/>
    </row>
    <row r="1090" spans="16:16" x14ac:dyDescent="0.2">
      <c r="P1090" s="2"/>
    </row>
    <row r="1091" spans="16:16" x14ac:dyDescent="0.2">
      <c r="P1091" s="2"/>
    </row>
    <row r="1092" spans="16:16" x14ac:dyDescent="0.2">
      <c r="P1092" s="2"/>
    </row>
    <row r="1093" spans="16:16" x14ac:dyDescent="0.2">
      <c r="P1093" s="2"/>
    </row>
    <row r="1094" spans="16:16" x14ac:dyDescent="0.2">
      <c r="P1094" s="2"/>
    </row>
    <row r="1095" spans="16:16" x14ac:dyDescent="0.2">
      <c r="P1095" s="2"/>
    </row>
    <row r="1096" spans="16:16" x14ac:dyDescent="0.2">
      <c r="P1096" s="2"/>
    </row>
    <row r="1097" spans="16:16" x14ac:dyDescent="0.2">
      <c r="P1097" s="2"/>
    </row>
    <row r="1098" spans="16:16" x14ac:dyDescent="0.2">
      <c r="P1098" s="2"/>
    </row>
    <row r="1099" spans="16:16" x14ac:dyDescent="0.2">
      <c r="P1099" s="2"/>
    </row>
    <row r="1100" spans="16:16" x14ac:dyDescent="0.2">
      <c r="P1100" s="2"/>
    </row>
    <row r="1101" spans="16:16" x14ac:dyDescent="0.2">
      <c r="P1101" s="2"/>
    </row>
    <row r="1102" spans="16:16" x14ac:dyDescent="0.2">
      <c r="P1102" s="2"/>
    </row>
    <row r="1103" spans="16:16" x14ac:dyDescent="0.2">
      <c r="P1103" s="2"/>
    </row>
    <row r="1104" spans="16:16" x14ac:dyDescent="0.2">
      <c r="P1104" s="2"/>
    </row>
    <row r="1105" spans="16:16" x14ac:dyDescent="0.2">
      <c r="P1105" s="2"/>
    </row>
    <row r="1106" spans="16:16" x14ac:dyDescent="0.2">
      <c r="P1106" s="2"/>
    </row>
    <row r="1107" spans="16:16" x14ac:dyDescent="0.2">
      <c r="P1107" s="2"/>
    </row>
    <row r="1108" spans="16:16" x14ac:dyDescent="0.2">
      <c r="P1108" s="2"/>
    </row>
    <row r="1109" spans="16:16" x14ac:dyDescent="0.2">
      <c r="P1109" s="2"/>
    </row>
    <row r="1110" spans="16:16" x14ac:dyDescent="0.2">
      <c r="P1110" s="2"/>
    </row>
    <row r="1111" spans="16:16" x14ac:dyDescent="0.2">
      <c r="P1111" s="2"/>
    </row>
    <row r="1112" spans="16:16" x14ac:dyDescent="0.2">
      <c r="P1112" s="2"/>
    </row>
    <row r="1113" spans="16:16" x14ac:dyDescent="0.2">
      <c r="P1113" s="2"/>
    </row>
    <row r="1114" spans="16:16" x14ac:dyDescent="0.2">
      <c r="P1114" s="2"/>
    </row>
    <row r="1115" spans="16:16" x14ac:dyDescent="0.2">
      <c r="P1115" s="2"/>
    </row>
    <row r="1116" spans="16:16" x14ac:dyDescent="0.2">
      <c r="P1116" s="2"/>
    </row>
    <row r="1117" spans="16:16" x14ac:dyDescent="0.2">
      <c r="P1117" s="2"/>
    </row>
    <row r="1118" spans="16:16" x14ac:dyDescent="0.2">
      <c r="P1118" s="2"/>
    </row>
    <row r="1119" spans="16:16" x14ac:dyDescent="0.2">
      <c r="P1119" s="2"/>
    </row>
    <row r="1120" spans="16:16" x14ac:dyDescent="0.2">
      <c r="P1120" s="2"/>
    </row>
    <row r="1121" spans="16:16" x14ac:dyDescent="0.2">
      <c r="P1121" s="2"/>
    </row>
    <row r="1122" spans="16:16" x14ac:dyDescent="0.2">
      <c r="P1122" s="2"/>
    </row>
    <row r="1123" spans="16:16" x14ac:dyDescent="0.2">
      <c r="P1123" s="2"/>
    </row>
    <row r="1124" spans="16:16" x14ac:dyDescent="0.2">
      <c r="P1124" s="2"/>
    </row>
    <row r="1125" spans="16:16" x14ac:dyDescent="0.2">
      <c r="P1125" s="2"/>
    </row>
    <row r="1126" spans="16:16" x14ac:dyDescent="0.2">
      <c r="P1126" s="2"/>
    </row>
    <row r="1127" spans="16:16" x14ac:dyDescent="0.2">
      <c r="P1127" s="2"/>
    </row>
    <row r="1128" spans="16:16" x14ac:dyDescent="0.2">
      <c r="P1128" s="2"/>
    </row>
    <row r="1129" spans="16:16" x14ac:dyDescent="0.2">
      <c r="P1129" s="2"/>
    </row>
    <row r="1130" spans="16:16" x14ac:dyDescent="0.2">
      <c r="P1130" s="2"/>
    </row>
  </sheetData>
  <mergeCells count="37">
    <mergeCell ref="G5:G7"/>
    <mergeCell ref="A5:A7"/>
    <mergeCell ref="U5:Y5"/>
    <mergeCell ref="Z5:AD5"/>
    <mergeCell ref="AE5:AG5"/>
    <mergeCell ref="E5:E7"/>
    <mergeCell ref="D5:D7"/>
    <mergeCell ref="C5:C7"/>
    <mergeCell ref="B5:B7"/>
    <mergeCell ref="K5:K7"/>
    <mergeCell ref="J5:J7"/>
    <mergeCell ref="I5:I7"/>
    <mergeCell ref="H5:H7"/>
    <mergeCell ref="F5:F7"/>
    <mergeCell ref="AG6:AG7"/>
    <mergeCell ref="X6:X7"/>
    <mergeCell ref="AH5:AH7"/>
    <mergeCell ref="U6:U7"/>
    <mergeCell ref="V6:V7"/>
    <mergeCell ref="W6:W7"/>
    <mergeCell ref="Y6:Y7"/>
    <mergeCell ref="Z6:Z7"/>
    <mergeCell ref="AA6:AA7"/>
    <mergeCell ref="AB6:AB7"/>
    <mergeCell ref="AD6:AD7"/>
    <mergeCell ref="AE6:AE7"/>
    <mergeCell ref="AF6:AF7"/>
    <mergeCell ref="AC6:AC7"/>
    <mergeCell ref="Q5:Q6"/>
    <mergeCell ref="R5:R6"/>
    <mergeCell ref="S5:S6"/>
    <mergeCell ref="T5:T6"/>
    <mergeCell ref="L5:L6"/>
    <mergeCell ref="M5:M6"/>
    <mergeCell ref="N5:N6"/>
    <mergeCell ref="O5:O6"/>
    <mergeCell ref="P5:P6"/>
  </mergeCells>
  <pageMargins left="0.15748031496062992" right="0.06" top="0.28000000000000003" bottom="0.11" header="0.06" footer="0.06"/>
  <pageSetup paperSize="8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1"/>
  <sheetViews>
    <sheetView zoomScaleNormal="100" workbookViewId="0">
      <selection activeCell="M47" sqref="M47"/>
    </sheetView>
  </sheetViews>
  <sheetFormatPr baseColWidth="10" defaultColWidth="9.140625" defaultRowHeight="12" x14ac:dyDescent="0.2"/>
  <cols>
    <col min="1" max="1" width="6.42578125" style="2" customWidth="1"/>
    <col min="2" max="3" width="7.42578125" style="2" customWidth="1"/>
    <col min="4" max="4" width="8.7109375" style="2" customWidth="1"/>
    <col min="5" max="5" width="14.5703125" style="2" customWidth="1"/>
    <col min="6" max="6" width="13.42578125" style="2" customWidth="1"/>
    <col min="7" max="7" width="23.28515625" style="2" customWidth="1"/>
    <col min="8" max="8" width="8.7109375" style="13" customWidth="1"/>
    <col min="9" max="9" width="8.7109375" style="2" customWidth="1"/>
    <col min="10" max="10" width="10.7109375" style="2" customWidth="1"/>
    <col min="11" max="11" width="28.42578125" style="2" bestFit="1" customWidth="1"/>
    <col min="12" max="12" width="8.28515625" style="2" customWidth="1"/>
    <col min="13" max="13" width="8.140625" style="2" customWidth="1"/>
    <col min="14" max="14" width="9" style="2" customWidth="1"/>
    <col min="15" max="15" width="7.85546875" style="2" customWidth="1"/>
    <col min="16" max="16" width="6.42578125" style="2" customWidth="1"/>
    <col min="17" max="17" width="9.140625" style="2" customWidth="1"/>
    <col min="18" max="18" width="8.42578125" style="2" customWidth="1"/>
    <col min="19" max="20" width="9.140625" style="2"/>
    <col min="21" max="21" width="8.85546875" style="2" bestFit="1" customWidth="1"/>
    <col min="22" max="22" width="7.7109375" style="2" customWidth="1"/>
    <col min="23" max="23" width="9.7109375" style="2" customWidth="1"/>
    <col min="24" max="24" width="8.85546875" style="2" bestFit="1" customWidth="1"/>
    <col min="25" max="25" width="9.85546875" style="2" bestFit="1" customWidth="1"/>
    <col min="26" max="26" width="8.7109375" style="2" customWidth="1"/>
    <col min="27" max="27" width="10.140625" style="2" customWidth="1"/>
    <col min="28" max="28" width="9.85546875" style="2" bestFit="1" customWidth="1"/>
    <col min="29" max="29" width="8.140625" style="2" customWidth="1"/>
    <col min="30" max="30" width="8.7109375" style="2" customWidth="1"/>
    <col min="31" max="31" width="7.42578125" style="2" customWidth="1"/>
    <col min="32" max="32" width="10.28515625" style="2" customWidth="1"/>
    <col min="33" max="33" width="3.5703125" style="2" customWidth="1"/>
    <col min="34" max="34" width="25.140625" style="2" bestFit="1" customWidth="1"/>
    <col min="35" max="16384" width="9.140625" style="2"/>
  </cols>
  <sheetData>
    <row r="1" spans="1:34" ht="15" x14ac:dyDescent="0.25">
      <c r="A1" s="19" t="s">
        <v>0</v>
      </c>
    </row>
    <row r="3" spans="1:34" ht="15" x14ac:dyDescent="0.25">
      <c r="A3" s="1" t="s">
        <v>1056</v>
      </c>
    </row>
    <row r="4" spans="1:34" x14ac:dyDescent="0.2">
      <c r="A4" s="3" t="s">
        <v>357</v>
      </c>
      <c r="D4" s="4" t="s">
        <v>358</v>
      </c>
    </row>
    <row r="5" spans="1:34" ht="15" customHeight="1" x14ac:dyDescent="0.2">
      <c r="A5" s="110" t="s">
        <v>359</v>
      </c>
      <c r="B5" s="118" t="s">
        <v>360</v>
      </c>
      <c r="C5" s="118" t="s">
        <v>361</v>
      </c>
      <c r="D5" s="118" t="s">
        <v>362</v>
      </c>
      <c r="E5" s="118" t="s">
        <v>363</v>
      </c>
      <c r="F5" s="118" t="s">
        <v>364</v>
      </c>
      <c r="G5" s="110" t="s">
        <v>365</v>
      </c>
      <c r="H5" s="118" t="s">
        <v>366</v>
      </c>
      <c r="I5" s="118" t="s">
        <v>367</v>
      </c>
      <c r="J5" s="110" t="s">
        <v>368</v>
      </c>
      <c r="K5" s="110" t="s">
        <v>369</v>
      </c>
      <c r="L5" s="18"/>
      <c r="M5" s="18"/>
      <c r="N5" s="18"/>
      <c r="O5" s="18"/>
      <c r="P5" s="18"/>
      <c r="Q5" s="18"/>
      <c r="R5" s="18"/>
      <c r="S5" s="18"/>
      <c r="T5" s="18"/>
      <c r="U5" s="122" t="s">
        <v>370</v>
      </c>
      <c r="V5" s="122"/>
      <c r="W5" s="122"/>
      <c r="X5" s="122"/>
      <c r="Y5" s="122" t="s">
        <v>371</v>
      </c>
      <c r="Z5" s="122"/>
      <c r="AA5" s="122"/>
      <c r="AB5" s="122"/>
      <c r="AC5" s="122" t="s">
        <v>372</v>
      </c>
      <c r="AD5" s="122"/>
      <c r="AE5" s="122"/>
      <c r="AF5" s="106" t="s">
        <v>373</v>
      </c>
    </row>
    <row r="6" spans="1:34" s="5" customFormat="1" ht="80.099999999999994" customHeight="1" x14ac:dyDescent="0.2">
      <c r="A6" s="111"/>
      <c r="B6" s="119"/>
      <c r="C6" s="119"/>
      <c r="D6" s="119"/>
      <c r="E6" s="119"/>
      <c r="F6" s="119"/>
      <c r="G6" s="111"/>
      <c r="H6" s="119"/>
      <c r="I6" s="119"/>
      <c r="J6" s="111"/>
      <c r="K6" s="111"/>
      <c r="L6" s="17" t="s">
        <v>374</v>
      </c>
      <c r="M6" s="17" t="s">
        <v>943</v>
      </c>
      <c r="N6" s="17" t="s">
        <v>1057</v>
      </c>
      <c r="O6" s="17" t="s">
        <v>375</v>
      </c>
      <c r="P6" s="17" t="s">
        <v>376</v>
      </c>
      <c r="Q6" s="17" t="s">
        <v>1058</v>
      </c>
      <c r="R6" s="17" t="s">
        <v>1077</v>
      </c>
      <c r="S6" s="17" t="s">
        <v>378</v>
      </c>
      <c r="T6" s="17" t="s">
        <v>379</v>
      </c>
      <c r="U6" s="106" t="s">
        <v>380</v>
      </c>
      <c r="V6" s="106" t="s">
        <v>381</v>
      </c>
      <c r="W6" s="106" t="s">
        <v>382</v>
      </c>
      <c r="X6" s="106" t="s">
        <v>383</v>
      </c>
      <c r="Y6" s="106" t="s">
        <v>384</v>
      </c>
      <c r="Z6" s="106" t="s">
        <v>385</v>
      </c>
      <c r="AA6" s="106" t="s">
        <v>386</v>
      </c>
      <c r="AB6" s="106" t="s">
        <v>383</v>
      </c>
      <c r="AC6" s="106" t="s">
        <v>387</v>
      </c>
      <c r="AD6" s="106" t="s">
        <v>388</v>
      </c>
      <c r="AE6" s="106" t="s">
        <v>389</v>
      </c>
      <c r="AF6" s="106"/>
    </row>
    <row r="7" spans="1:34" x14ac:dyDescent="0.2">
      <c r="A7" s="111"/>
      <c r="B7" s="119"/>
      <c r="C7" s="119"/>
      <c r="D7" s="119"/>
      <c r="E7" s="119"/>
      <c r="F7" s="119"/>
      <c r="G7" s="111"/>
      <c r="H7" s="119"/>
      <c r="I7" s="119"/>
      <c r="J7" s="111"/>
      <c r="K7" s="111"/>
      <c r="L7" s="66" t="s">
        <v>390</v>
      </c>
      <c r="M7" s="66"/>
      <c r="N7" s="66"/>
      <c r="O7" s="66" t="s">
        <v>391</v>
      </c>
      <c r="P7" s="66" t="s">
        <v>392</v>
      </c>
      <c r="Q7" s="66"/>
      <c r="R7" s="66" t="s">
        <v>393</v>
      </c>
      <c r="S7" s="66" t="s">
        <v>394</v>
      </c>
      <c r="T7" s="66" t="s">
        <v>395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</row>
    <row r="8" spans="1:34" s="23" customFormat="1" x14ac:dyDescent="0.2">
      <c r="A8" s="67" t="s">
        <v>467</v>
      </c>
      <c r="B8" s="68"/>
      <c r="C8" s="67"/>
      <c r="D8" s="67"/>
      <c r="E8" s="67"/>
      <c r="F8" s="67"/>
      <c r="G8" s="67"/>
      <c r="H8" s="69"/>
      <c r="I8" s="67"/>
      <c r="J8" s="67"/>
      <c r="K8" s="70"/>
      <c r="L8" s="70">
        <f>+L9+L10</f>
        <v>0</v>
      </c>
      <c r="M8" s="70">
        <f t="shared" ref="M8:AF8" si="0">+M9+M10</f>
        <v>0</v>
      </c>
      <c r="N8" s="70">
        <f>+N9+N10</f>
        <v>1550</v>
      </c>
      <c r="O8" s="70">
        <f t="shared" si="0"/>
        <v>167.4</v>
      </c>
      <c r="P8" s="70">
        <f t="shared" si="0"/>
        <v>0</v>
      </c>
      <c r="Q8" s="70">
        <f t="shared" si="0"/>
        <v>4148</v>
      </c>
      <c r="R8" s="70">
        <f t="shared" si="0"/>
        <v>800</v>
      </c>
      <c r="S8" s="70">
        <f t="shared" si="0"/>
        <v>600</v>
      </c>
      <c r="T8" s="70">
        <f t="shared" si="0"/>
        <v>600</v>
      </c>
      <c r="U8" s="70">
        <f t="shared" si="0"/>
        <v>1550</v>
      </c>
      <c r="V8" s="70">
        <f t="shared" si="0"/>
        <v>167.4</v>
      </c>
      <c r="W8" s="70">
        <f t="shared" si="0"/>
        <v>4148</v>
      </c>
      <c r="X8" s="70">
        <f t="shared" si="0"/>
        <v>5865.4</v>
      </c>
      <c r="Y8" s="70">
        <f t="shared" si="0"/>
        <v>18600</v>
      </c>
      <c r="Z8" s="70">
        <f t="shared" si="0"/>
        <v>2008.8000000000002</v>
      </c>
      <c r="AA8" s="70">
        <f t="shared" si="0"/>
        <v>49776</v>
      </c>
      <c r="AB8" s="70">
        <f t="shared" si="0"/>
        <v>70384.800000000003</v>
      </c>
      <c r="AC8" s="70">
        <f t="shared" si="0"/>
        <v>800</v>
      </c>
      <c r="AD8" s="70">
        <f t="shared" si="0"/>
        <v>1200</v>
      </c>
      <c r="AE8" s="70">
        <f t="shared" si="0"/>
        <v>0</v>
      </c>
      <c r="AF8" s="70">
        <f t="shared" si="0"/>
        <v>72384.800000000003</v>
      </c>
    </row>
    <row r="9" spans="1:34" x14ac:dyDescent="0.2">
      <c r="A9" s="71"/>
      <c r="B9" s="72" t="s">
        <v>452</v>
      </c>
      <c r="C9" s="72" t="s">
        <v>474</v>
      </c>
      <c r="D9" s="73"/>
      <c r="E9" s="73" t="s">
        <v>398</v>
      </c>
      <c r="F9" s="73" t="s">
        <v>405</v>
      </c>
      <c r="G9" s="73" t="s">
        <v>1078</v>
      </c>
      <c r="H9" s="74" t="s">
        <v>1047</v>
      </c>
      <c r="I9" s="73" t="s">
        <v>9</v>
      </c>
      <c r="J9" s="75">
        <v>26703256</v>
      </c>
      <c r="K9" s="76" t="s">
        <v>1084</v>
      </c>
      <c r="L9" s="77"/>
      <c r="M9" s="77">
        <v>0</v>
      </c>
      <c r="N9" s="77">
        <v>1000</v>
      </c>
      <c r="O9" s="77">
        <v>83.7</v>
      </c>
      <c r="P9" s="77"/>
      <c r="Q9" s="76">
        <v>2074</v>
      </c>
      <c r="R9" s="77">
        <v>400</v>
      </c>
      <c r="S9" s="77">
        <v>300</v>
      </c>
      <c r="T9" s="77">
        <v>300</v>
      </c>
      <c r="U9" s="76">
        <f>+N9</f>
        <v>1000</v>
      </c>
      <c r="V9" s="76">
        <f>SUM(O9)</f>
        <v>83.7</v>
      </c>
      <c r="W9" s="76">
        <v>2074</v>
      </c>
      <c r="X9" s="76">
        <f>+W9+V9+U9</f>
        <v>3157.7</v>
      </c>
      <c r="Y9" s="76">
        <f>+U9*12</f>
        <v>12000</v>
      </c>
      <c r="Z9" s="76">
        <f t="shared" ref="Z9:Z10" si="1">+V9*12</f>
        <v>1004.4000000000001</v>
      </c>
      <c r="AA9" s="76">
        <f>+W9*12</f>
        <v>24888</v>
      </c>
      <c r="AB9" s="76">
        <f>+AA9+Z9+Y9</f>
        <v>37892.400000000001</v>
      </c>
      <c r="AC9" s="76">
        <f>SUM(R9)</f>
        <v>400</v>
      </c>
      <c r="AD9" s="76">
        <f>SUM(S9:T9)</f>
        <v>600</v>
      </c>
      <c r="AE9" s="76"/>
      <c r="AF9" s="76">
        <f>+AB9+AC9+AD9</f>
        <v>38892.400000000001</v>
      </c>
      <c r="AH9" s="2" t="s">
        <v>475</v>
      </c>
    </row>
    <row r="10" spans="1:34" x14ac:dyDescent="0.2">
      <c r="A10" s="71"/>
      <c r="B10" s="72" t="s">
        <v>448</v>
      </c>
      <c r="C10" s="72" t="s">
        <v>476</v>
      </c>
      <c r="D10" s="73"/>
      <c r="E10" s="73" t="s">
        <v>398</v>
      </c>
      <c r="F10" s="73" t="s">
        <v>405</v>
      </c>
      <c r="G10" s="73" t="s">
        <v>1078</v>
      </c>
      <c r="H10" s="74" t="s">
        <v>1047</v>
      </c>
      <c r="I10" s="73" t="s">
        <v>9</v>
      </c>
      <c r="J10" s="75" t="s">
        <v>477</v>
      </c>
      <c r="K10" s="76" t="s">
        <v>1085</v>
      </c>
      <c r="L10" s="77">
        <v>0</v>
      </c>
      <c r="M10" s="77">
        <v>0</v>
      </c>
      <c r="N10" s="77">
        <v>550</v>
      </c>
      <c r="O10" s="77">
        <v>83.7</v>
      </c>
      <c r="P10" s="77"/>
      <c r="Q10" s="76">
        <v>2074</v>
      </c>
      <c r="R10" s="77">
        <v>400</v>
      </c>
      <c r="S10" s="77">
        <v>300</v>
      </c>
      <c r="T10" s="77">
        <v>300</v>
      </c>
      <c r="U10" s="76">
        <f>+N10</f>
        <v>550</v>
      </c>
      <c r="V10" s="76">
        <f>SUM(O10)</f>
        <v>83.7</v>
      </c>
      <c r="W10" s="76">
        <v>2074</v>
      </c>
      <c r="X10" s="76">
        <f>+W10+V10+U10</f>
        <v>2707.7</v>
      </c>
      <c r="Y10" s="76">
        <f>+U10*12</f>
        <v>6600</v>
      </c>
      <c r="Z10" s="76">
        <f t="shared" si="1"/>
        <v>1004.4000000000001</v>
      </c>
      <c r="AA10" s="76">
        <f>+W10*12</f>
        <v>24888</v>
      </c>
      <c r="AB10" s="76">
        <f>+AA10+Z10+Y10</f>
        <v>32492.400000000001</v>
      </c>
      <c r="AC10" s="76">
        <f>SUM(R10)</f>
        <v>400</v>
      </c>
      <c r="AD10" s="76">
        <f>SUM(S10:T10)</f>
        <v>600</v>
      </c>
      <c r="AE10" s="76"/>
      <c r="AF10" s="76">
        <f>+AB10+AC10+AD10</f>
        <v>33492.400000000001</v>
      </c>
      <c r="AH10" s="2" t="s">
        <v>478</v>
      </c>
    </row>
    <row r="11" spans="1:34" s="23" customFormat="1" x14ac:dyDescent="0.2">
      <c r="A11" s="67" t="s">
        <v>517</v>
      </c>
      <c r="B11" s="68"/>
      <c r="C11" s="78"/>
      <c r="D11" s="67"/>
      <c r="E11" s="67"/>
      <c r="F11" s="67"/>
      <c r="G11" s="67"/>
      <c r="H11" s="69"/>
      <c r="I11" s="67"/>
      <c r="J11" s="67"/>
      <c r="K11" s="70"/>
      <c r="L11" s="70">
        <f>+L12</f>
        <v>0</v>
      </c>
      <c r="M11" s="70">
        <f t="shared" ref="M11:AF11" si="2">+M12</f>
        <v>0</v>
      </c>
      <c r="N11" s="70">
        <f>+N12</f>
        <v>655.57</v>
      </c>
      <c r="O11" s="70">
        <f t="shared" si="2"/>
        <v>83.7</v>
      </c>
      <c r="P11" s="70">
        <f t="shared" si="2"/>
        <v>0</v>
      </c>
      <c r="Q11" s="70">
        <f t="shared" si="2"/>
        <v>2479</v>
      </c>
      <c r="R11" s="70">
        <f t="shared" si="2"/>
        <v>400</v>
      </c>
      <c r="S11" s="70">
        <f t="shared" si="2"/>
        <v>300</v>
      </c>
      <c r="T11" s="70">
        <f t="shared" si="2"/>
        <v>300</v>
      </c>
      <c r="U11" s="70">
        <f t="shared" si="2"/>
        <v>655.57</v>
      </c>
      <c r="V11" s="70">
        <f t="shared" si="2"/>
        <v>83.7</v>
      </c>
      <c r="W11" s="70">
        <f t="shared" si="2"/>
        <v>2479</v>
      </c>
      <c r="X11" s="70">
        <f t="shared" si="2"/>
        <v>3218.27</v>
      </c>
      <c r="Y11" s="70">
        <f t="shared" si="2"/>
        <v>7866.84</v>
      </c>
      <c r="Z11" s="70">
        <f t="shared" si="2"/>
        <v>1004.4000000000001</v>
      </c>
      <c r="AA11" s="70">
        <f t="shared" si="2"/>
        <v>29748</v>
      </c>
      <c r="AB11" s="70">
        <f t="shared" si="2"/>
        <v>38619.240000000005</v>
      </c>
      <c r="AC11" s="70">
        <f t="shared" si="2"/>
        <v>400</v>
      </c>
      <c r="AD11" s="70">
        <f t="shared" si="2"/>
        <v>600</v>
      </c>
      <c r="AE11" s="70">
        <f t="shared" si="2"/>
        <v>0</v>
      </c>
      <c r="AF11" s="70">
        <f t="shared" si="2"/>
        <v>39619.240000000005</v>
      </c>
    </row>
    <row r="12" spans="1:34" x14ac:dyDescent="0.2">
      <c r="A12" s="73"/>
      <c r="B12" s="72" t="s">
        <v>596</v>
      </c>
      <c r="C12" s="72" t="s">
        <v>549</v>
      </c>
      <c r="D12" s="73"/>
      <c r="E12" s="73" t="s">
        <v>398</v>
      </c>
      <c r="F12" s="73" t="s">
        <v>438</v>
      </c>
      <c r="G12" s="73" t="s">
        <v>1079</v>
      </c>
      <c r="H12" s="74" t="s">
        <v>1049</v>
      </c>
      <c r="I12" s="73" t="s">
        <v>22</v>
      </c>
      <c r="J12" s="75">
        <v>28064752</v>
      </c>
      <c r="K12" s="76" t="s">
        <v>1086</v>
      </c>
      <c r="L12" s="76">
        <v>0</v>
      </c>
      <c r="M12" s="76">
        <v>0</v>
      </c>
      <c r="N12" s="77">
        <v>655.57</v>
      </c>
      <c r="O12" s="76">
        <v>83.7</v>
      </c>
      <c r="P12" s="76"/>
      <c r="Q12" s="76">
        <v>2479</v>
      </c>
      <c r="R12" s="76">
        <v>400</v>
      </c>
      <c r="S12" s="76">
        <v>300</v>
      </c>
      <c r="T12" s="76">
        <v>300</v>
      </c>
      <c r="U12" s="76">
        <f>+N12</f>
        <v>655.57</v>
      </c>
      <c r="V12" s="76">
        <f t="shared" ref="V12" si="3">SUM(O12)</f>
        <v>83.7</v>
      </c>
      <c r="W12" s="76">
        <v>2479</v>
      </c>
      <c r="X12" s="76">
        <f t="shared" ref="X12" si="4">+W12+V12+U12</f>
        <v>3218.27</v>
      </c>
      <c r="Y12" s="76">
        <f>+U12*12</f>
        <v>7866.84</v>
      </c>
      <c r="Z12" s="76">
        <f t="shared" ref="Z12" si="5">+V12*12</f>
        <v>1004.4000000000001</v>
      </c>
      <c r="AA12" s="76">
        <f>+W12*12</f>
        <v>29748</v>
      </c>
      <c r="AB12" s="76">
        <f>+AA12+Z12+Y12</f>
        <v>38619.240000000005</v>
      </c>
      <c r="AC12" s="76">
        <f t="shared" ref="AC12" si="6">SUM(R12)</f>
        <v>400</v>
      </c>
      <c r="AD12" s="76">
        <f t="shared" ref="AD12" si="7">SUM(S12:T12)</f>
        <v>600</v>
      </c>
      <c r="AE12" s="76"/>
      <c r="AF12" s="76">
        <f>+AB12+AC12+AD12</f>
        <v>39619.240000000005</v>
      </c>
      <c r="AH12" s="2" t="s">
        <v>550</v>
      </c>
    </row>
    <row r="13" spans="1:34" s="23" customFormat="1" x14ac:dyDescent="0.2">
      <c r="A13" s="67" t="s">
        <v>551</v>
      </c>
      <c r="B13" s="68"/>
      <c r="C13" s="67"/>
      <c r="D13" s="67"/>
      <c r="E13" s="67"/>
      <c r="F13" s="67"/>
      <c r="G13" s="67"/>
      <c r="H13" s="69"/>
      <c r="I13" s="67"/>
      <c r="J13" s="67"/>
      <c r="K13" s="70"/>
      <c r="L13" s="70">
        <f>+L14</f>
        <v>0</v>
      </c>
      <c r="M13" s="70">
        <f t="shared" ref="M13:AF13" si="8">+M14</f>
        <v>0</v>
      </c>
      <c r="N13" s="70">
        <f>+N14</f>
        <v>900</v>
      </c>
      <c r="O13" s="70">
        <f t="shared" si="8"/>
        <v>83.7</v>
      </c>
      <c r="P13" s="70">
        <f t="shared" si="8"/>
        <v>0</v>
      </c>
      <c r="Q13" s="70">
        <f t="shared" si="8"/>
        <v>2074</v>
      </c>
      <c r="R13" s="70">
        <f t="shared" si="8"/>
        <v>400</v>
      </c>
      <c r="S13" s="70">
        <f t="shared" si="8"/>
        <v>300</v>
      </c>
      <c r="T13" s="70">
        <f t="shared" si="8"/>
        <v>300</v>
      </c>
      <c r="U13" s="70">
        <f t="shared" si="8"/>
        <v>900</v>
      </c>
      <c r="V13" s="70">
        <f t="shared" si="8"/>
        <v>83.7</v>
      </c>
      <c r="W13" s="70">
        <f t="shared" si="8"/>
        <v>2074</v>
      </c>
      <c r="X13" s="70">
        <f t="shared" si="8"/>
        <v>3057.7</v>
      </c>
      <c r="Y13" s="70">
        <f t="shared" si="8"/>
        <v>10800</v>
      </c>
      <c r="Z13" s="70">
        <f t="shared" si="8"/>
        <v>1004.4000000000001</v>
      </c>
      <c r="AA13" s="70">
        <f t="shared" si="8"/>
        <v>24888</v>
      </c>
      <c r="AB13" s="70">
        <f t="shared" si="8"/>
        <v>36692.400000000001</v>
      </c>
      <c r="AC13" s="70">
        <f t="shared" si="8"/>
        <v>400</v>
      </c>
      <c r="AD13" s="70">
        <f t="shared" si="8"/>
        <v>600</v>
      </c>
      <c r="AE13" s="70">
        <f t="shared" si="8"/>
        <v>0</v>
      </c>
      <c r="AF13" s="70">
        <f t="shared" si="8"/>
        <v>37692.400000000001</v>
      </c>
    </row>
    <row r="14" spans="1:34" x14ac:dyDescent="0.2">
      <c r="A14" s="71"/>
      <c r="B14" s="72" t="s">
        <v>975</v>
      </c>
      <c r="C14" s="72" t="s">
        <v>562</v>
      </c>
      <c r="D14" s="73"/>
      <c r="E14" s="73" t="s">
        <v>398</v>
      </c>
      <c r="F14" s="73" t="s">
        <v>405</v>
      </c>
      <c r="G14" s="73" t="s">
        <v>1078</v>
      </c>
      <c r="H14" s="74" t="s">
        <v>1047</v>
      </c>
      <c r="I14" s="73" t="s">
        <v>9</v>
      </c>
      <c r="J14" s="75" t="s">
        <v>563</v>
      </c>
      <c r="K14" s="76" t="s">
        <v>1087</v>
      </c>
      <c r="L14" s="77">
        <v>0</v>
      </c>
      <c r="M14" s="77">
        <v>0</v>
      </c>
      <c r="N14" s="77">
        <v>900</v>
      </c>
      <c r="O14" s="77">
        <v>83.7</v>
      </c>
      <c r="P14" s="77"/>
      <c r="Q14" s="76">
        <v>2074</v>
      </c>
      <c r="R14" s="77">
        <v>400</v>
      </c>
      <c r="S14" s="77">
        <v>300</v>
      </c>
      <c r="T14" s="77">
        <v>300</v>
      </c>
      <c r="U14" s="76">
        <f>+N14</f>
        <v>900</v>
      </c>
      <c r="V14" s="76">
        <f>SUM(O14)</f>
        <v>83.7</v>
      </c>
      <c r="W14" s="76">
        <v>2074</v>
      </c>
      <c r="X14" s="76">
        <f>+SUM(U14:W14)</f>
        <v>3057.7</v>
      </c>
      <c r="Y14" s="76">
        <f>+U14*12</f>
        <v>10800</v>
      </c>
      <c r="Z14" s="76">
        <f t="shared" ref="Z14" si="9">+V14*12</f>
        <v>1004.4000000000001</v>
      </c>
      <c r="AA14" s="76">
        <f>+W14*12</f>
        <v>24888</v>
      </c>
      <c r="AB14" s="76">
        <f>+AA14+Z14+Y14</f>
        <v>36692.400000000001</v>
      </c>
      <c r="AC14" s="76">
        <f>SUM(R14)</f>
        <v>400</v>
      </c>
      <c r="AD14" s="76">
        <f>SUM(S14:T14)</f>
        <v>600</v>
      </c>
      <c r="AE14" s="76"/>
      <c r="AF14" s="76">
        <f>+AB14+AC14+AD14</f>
        <v>37692.400000000001</v>
      </c>
      <c r="AH14" s="2" t="s">
        <v>564</v>
      </c>
    </row>
    <row r="15" spans="1:34" s="23" customFormat="1" x14ac:dyDescent="0.2">
      <c r="A15" s="67" t="s">
        <v>611</v>
      </c>
      <c r="B15" s="68"/>
      <c r="C15" s="69"/>
      <c r="D15" s="67"/>
      <c r="E15" s="67"/>
      <c r="F15" s="67"/>
      <c r="G15" s="67"/>
      <c r="H15" s="69"/>
      <c r="I15" s="67"/>
      <c r="J15" s="67"/>
      <c r="K15" s="70"/>
      <c r="L15" s="70">
        <f>+L16</f>
        <v>0</v>
      </c>
      <c r="M15" s="70">
        <f t="shared" ref="M15:AF15" si="10">+M16</f>
        <v>0</v>
      </c>
      <c r="N15" s="70">
        <f>+N16</f>
        <v>3000</v>
      </c>
      <c r="O15" s="70">
        <f t="shared" si="10"/>
        <v>83.7</v>
      </c>
      <c r="P15" s="70">
        <f t="shared" si="10"/>
        <v>0</v>
      </c>
      <c r="Q15" s="70">
        <f t="shared" si="10"/>
        <v>2074</v>
      </c>
      <c r="R15" s="70">
        <f t="shared" si="10"/>
        <v>400</v>
      </c>
      <c r="S15" s="70">
        <f t="shared" si="10"/>
        <v>300</v>
      </c>
      <c r="T15" s="70">
        <f t="shared" si="10"/>
        <v>300</v>
      </c>
      <c r="U15" s="70">
        <f t="shared" si="10"/>
        <v>3000</v>
      </c>
      <c r="V15" s="70">
        <f t="shared" si="10"/>
        <v>83.7</v>
      </c>
      <c r="W15" s="70">
        <f t="shared" si="10"/>
        <v>2074</v>
      </c>
      <c r="X15" s="70">
        <f t="shared" si="10"/>
        <v>5157.7</v>
      </c>
      <c r="Y15" s="70">
        <f t="shared" si="10"/>
        <v>36000</v>
      </c>
      <c r="Z15" s="70">
        <f t="shared" si="10"/>
        <v>1004.4000000000001</v>
      </c>
      <c r="AA15" s="70">
        <f t="shared" si="10"/>
        <v>24888</v>
      </c>
      <c r="AB15" s="70">
        <f t="shared" si="10"/>
        <v>61892.4</v>
      </c>
      <c r="AC15" s="70">
        <f t="shared" si="10"/>
        <v>400</v>
      </c>
      <c r="AD15" s="70">
        <f t="shared" si="10"/>
        <v>600</v>
      </c>
      <c r="AE15" s="70">
        <f t="shared" si="10"/>
        <v>0</v>
      </c>
      <c r="AF15" s="70">
        <f t="shared" si="10"/>
        <v>62892.4</v>
      </c>
    </row>
    <row r="16" spans="1:34" x14ac:dyDescent="0.2">
      <c r="A16" s="73"/>
      <c r="B16" s="72" t="s">
        <v>518</v>
      </c>
      <c r="C16" s="79">
        <v>110</v>
      </c>
      <c r="D16" s="73"/>
      <c r="E16" s="73" t="s">
        <v>398</v>
      </c>
      <c r="F16" s="73" t="s">
        <v>405</v>
      </c>
      <c r="G16" s="73" t="s">
        <v>1078</v>
      </c>
      <c r="H16" s="74" t="s">
        <v>1047</v>
      </c>
      <c r="I16" s="73" t="s">
        <v>9</v>
      </c>
      <c r="J16" s="75">
        <v>33591622</v>
      </c>
      <c r="K16" s="76" t="s">
        <v>1088</v>
      </c>
      <c r="L16" s="76">
        <v>0</v>
      </c>
      <c r="M16" s="76">
        <v>0</v>
      </c>
      <c r="N16" s="77">
        <v>3000</v>
      </c>
      <c r="O16" s="76">
        <v>83.7</v>
      </c>
      <c r="P16" s="76"/>
      <c r="Q16" s="76">
        <v>2074</v>
      </c>
      <c r="R16" s="76">
        <v>400</v>
      </c>
      <c r="S16" s="76">
        <v>300</v>
      </c>
      <c r="T16" s="76">
        <v>300</v>
      </c>
      <c r="U16" s="76">
        <f>+N16</f>
        <v>3000</v>
      </c>
      <c r="V16" s="76">
        <f>SUM(O16)</f>
        <v>83.7</v>
      </c>
      <c r="W16" s="76">
        <v>2074</v>
      </c>
      <c r="X16" s="76">
        <f>+W16+V16+U16</f>
        <v>5157.7</v>
      </c>
      <c r="Y16" s="76">
        <f>+U16*12</f>
        <v>36000</v>
      </c>
      <c r="Z16" s="76">
        <f t="shared" ref="Z16" si="11">+V16*12</f>
        <v>1004.4000000000001</v>
      </c>
      <c r="AA16" s="76">
        <f>+W16*12</f>
        <v>24888</v>
      </c>
      <c r="AB16" s="76">
        <f>+AA16+Z16+Y16</f>
        <v>61892.4</v>
      </c>
      <c r="AC16" s="76">
        <f>SUM(R16)</f>
        <v>400</v>
      </c>
      <c r="AD16" s="76">
        <f>SUM(S16:T16)</f>
        <v>600</v>
      </c>
      <c r="AE16" s="76"/>
      <c r="AF16" s="76">
        <f>+AB16+AC16+AD16</f>
        <v>62892.4</v>
      </c>
      <c r="AH16" s="2" t="s">
        <v>621</v>
      </c>
    </row>
    <row r="17" spans="1:34" s="23" customFormat="1" x14ac:dyDescent="0.2">
      <c r="A17" s="67" t="s">
        <v>708</v>
      </c>
      <c r="B17" s="68"/>
      <c r="C17" s="80"/>
      <c r="D17" s="67"/>
      <c r="E17" s="67"/>
      <c r="F17" s="67"/>
      <c r="G17" s="67"/>
      <c r="H17" s="69"/>
      <c r="I17" s="67"/>
      <c r="J17" s="67"/>
      <c r="K17" s="70"/>
      <c r="L17" s="70">
        <f>+L18+L19+L20+L21</f>
        <v>0</v>
      </c>
      <c r="M17" s="70">
        <f t="shared" ref="M17:AF17" si="12">+M18+M19+M20+M21</f>
        <v>0</v>
      </c>
      <c r="N17" s="70">
        <f>+N18+N19+N20+N21</f>
        <v>2850</v>
      </c>
      <c r="O17" s="70">
        <f t="shared" si="12"/>
        <v>334.8</v>
      </c>
      <c r="P17" s="70">
        <f t="shared" si="12"/>
        <v>0</v>
      </c>
      <c r="Q17" s="70">
        <f t="shared" si="12"/>
        <v>5780</v>
      </c>
      <c r="R17" s="70">
        <f t="shared" si="12"/>
        <v>1600</v>
      </c>
      <c r="S17" s="70">
        <f t="shared" si="12"/>
        <v>1200</v>
      </c>
      <c r="T17" s="70">
        <f t="shared" si="12"/>
        <v>1200</v>
      </c>
      <c r="U17" s="70">
        <f t="shared" si="12"/>
        <v>2850</v>
      </c>
      <c r="V17" s="70">
        <f t="shared" si="12"/>
        <v>334.8</v>
      </c>
      <c r="W17" s="70">
        <f t="shared" si="12"/>
        <v>5780</v>
      </c>
      <c r="X17" s="70">
        <f t="shared" si="12"/>
        <v>8964.7999999999993</v>
      </c>
      <c r="Y17" s="70">
        <f t="shared" si="12"/>
        <v>34200</v>
      </c>
      <c r="Z17" s="70">
        <f t="shared" si="12"/>
        <v>4017.6000000000004</v>
      </c>
      <c r="AA17" s="70">
        <f t="shared" si="12"/>
        <v>69360</v>
      </c>
      <c r="AB17" s="70">
        <f t="shared" si="12"/>
        <v>107577.60000000001</v>
      </c>
      <c r="AC17" s="70">
        <f t="shared" si="12"/>
        <v>1600</v>
      </c>
      <c r="AD17" s="70">
        <f t="shared" si="12"/>
        <v>2400</v>
      </c>
      <c r="AE17" s="70">
        <f t="shared" si="12"/>
        <v>0</v>
      </c>
      <c r="AF17" s="70">
        <f t="shared" si="12"/>
        <v>111577.60000000001</v>
      </c>
    </row>
    <row r="18" spans="1:34" x14ac:dyDescent="0.2">
      <c r="A18" s="71"/>
      <c r="B18" s="72" t="s">
        <v>1002</v>
      </c>
      <c r="C18" s="72" t="s">
        <v>118</v>
      </c>
      <c r="D18" s="73"/>
      <c r="E18" s="73" t="s">
        <v>398</v>
      </c>
      <c r="F18" s="73" t="s">
        <v>438</v>
      </c>
      <c r="G18" s="73" t="s">
        <v>1083</v>
      </c>
      <c r="H18" s="74" t="s">
        <v>1049</v>
      </c>
      <c r="I18" s="73" t="s">
        <v>22</v>
      </c>
      <c r="J18" s="75">
        <v>41425243</v>
      </c>
      <c r="K18" s="76" t="s">
        <v>1089</v>
      </c>
      <c r="L18" s="77">
        <v>0</v>
      </c>
      <c r="M18" s="77">
        <v>0</v>
      </c>
      <c r="N18" s="77">
        <v>800</v>
      </c>
      <c r="O18" s="77">
        <v>83.7</v>
      </c>
      <c r="P18" s="77"/>
      <c r="Q18" s="76">
        <v>1580</v>
      </c>
      <c r="R18" s="77">
        <v>400</v>
      </c>
      <c r="S18" s="77">
        <v>300</v>
      </c>
      <c r="T18" s="77">
        <v>300</v>
      </c>
      <c r="U18" s="76">
        <f t="shared" ref="U18:U36" si="13">+N18</f>
        <v>800</v>
      </c>
      <c r="V18" s="76">
        <f t="shared" ref="V18:V21" si="14">SUM(O18)</f>
        <v>83.7</v>
      </c>
      <c r="W18" s="76">
        <v>1580</v>
      </c>
      <c r="X18" s="76">
        <f t="shared" ref="X18:X21" si="15">+W18+V18+U18</f>
        <v>2463.6999999999998</v>
      </c>
      <c r="Y18" s="76">
        <f t="shared" ref="Y18:Y36" si="16">+U18*12</f>
        <v>9600</v>
      </c>
      <c r="Z18" s="76">
        <f t="shared" ref="Z18:Z21" si="17">+V18*12</f>
        <v>1004.4000000000001</v>
      </c>
      <c r="AA18" s="76">
        <f t="shared" ref="AA18:AA36" si="18">+W18*12</f>
        <v>18960</v>
      </c>
      <c r="AB18" s="76">
        <f t="shared" ref="AB18:AB36" si="19">+AA18+Z18+Y18</f>
        <v>29564.400000000001</v>
      </c>
      <c r="AC18" s="76">
        <f t="shared" ref="AC18:AC21" si="20">SUM(R18)</f>
        <v>400</v>
      </c>
      <c r="AD18" s="76">
        <f t="shared" ref="AD18:AD21" si="21">SUM(S18:T18)</f>
        <v>600</v>
      </c>
      <c r="AE18" s="76"/>
      <c r="AF18" s="76">
        <f t="shared" ref="AF18:AF36" si="22">+AB18+AC18+AD18</f>
        <v>30564.400000000001</v>
      </c>
      <c r="AH18" s="2" t="s">
        <v>715</v>
      </c>
    </row>
    <row r="19" spans="1:34" x14ac:dyDescent="0.2">
      <c r="A19" s="71"/>
      <c r="B19" s="72" t="s">
        <v>1003</v>
      </c>
      <c r="C19" s="72" t="s">
        <v>121</v>
      </c>
      <c r="D19" s="73"/>
      <c r="E19" s="73" t="s">
        <v>398</v>
      </c>
      <c r="F19" s="73" t="s">
        <v>405</v>
      </c>
      <c r="G19" s="73" t="s">
        <v>1078</v>
      </c>
      <c r="H19" s="74" t="s">
        <v>1047</v>
      </c>
      <c r="I19" s="73" t="s">
        <v>9</v>
      </c>
      <c r="J19" s="75" t="s">
        <v>716</v>
      </c>
      <c r="K19" s="76" t="s">
        <v>1090</v>
      </c>
      <c r="L19" s="77">
        <v>0</v>
      </c>
      <c r="M19" s="77">
        <v>0</v>
      </c>
      <c r="N19" s="77">
        <v>550</v>
      </c>
      <c r="O19" s="77">
        <v>83.7</v>
      </c>
      <c r="P19" s="77"/>
      <c r="Q19" s="76">
        <v>1400</v>
      </c>
      <c r="R19" s="77">
        <v>400</v>
      </c>
      <c r="S19" s="77">
        <v>300</v>
      </c>
      <c r="T19" s="77">
        <v>300</v>
      </c>
      <c r="U19" s="76">
        <f t="shared" si="13"/>
        <v>550</v>
      </c>
      <c r="V19" s="76">
        <f t="shared" si="14"/>
        <v>83.7</v>
      </c>
      <c r="W19" s="76">
        <v>1400</v>
      </c>
      <c r="X19" s="76">
        <f t="shared" si="15"/>
        <v>2033.7</v>
      </c>
      <c r="Y19" s="76">
        <f t="shared" si="16"/>
        <v>6600</v>
      </c>
      <c r="Z19" s="76">
        <f t="shared" si="17"/>
        <v>1004.4000000000001</v>
      </c>
      <c r="AA19" s="76">
        <f t="shared" si="18"/>
        <v>16800</v>
      </c>
      <c r="AB19" s="76">
        <f t="shared" si="19"/>
        <v>24404.400000000001</v>
      </c>
      <c r="AC19" s="76">
        <f t="shared" si="20"/>
        <v>400</v>
      </c>
      <c r="AD19" s="76">
        <f t="shared" si="21"/>
        <v>600</v>
      </c>
      <c r="AE19" s="76"/>
      <c r="AF19" s="76">
        <f t="shared" si="22"/>
        <v>25404.400000000001</v>
      </c>
      <c r="AH19" s="2" t="s">
        <v>717</v>
      </c>
    </row>
    <row r="20" spans="1:34" x14ac:dyDescent="0.2">
      <c r="A20" s="71"/>
      <c r="B20" s="72" t="s">
        <v>1004</v>
      </c>
      <c r="C20" s="72" t="s">
        <v>122</v>
      </c>
      <c r="D20" s="73"/>
      <c r="E20" s="73" t="s">
        <v>398</v>
      </c>
      <c r="F20" s="73" t="s">
        <v>405</v>
      </c>
      <c r="G20" s="73" t="s">
        <v>1078</v>
      </c>
      <c r="H20" s="74" t="s">
        <v>1047</v>
      </c>
      <c r="I20" s="73" t="s">
        <v>9</v>
      </c>
      <c r="J20" s="75" t="s">
        <v>718</v>
      </c>
      <c r="K20" s="76" t="s">
        <v>1091</v>
      </c>
      <c r="L20" s="77">
        <v>0</v>
      </c>
      <c r="M20" s="77">
        <v>0</v>
      </c>
      <c r="N20" s="77">
        <v>800</v>
      </c>
      <c r="O20" s="77">
        <v>83.7</v>
      </c>
      <c r="P20" s="77"/>
      <c r="Q20" s="76">
        <v>1400</v>
      </c>
      <c r="R20" s="77">
        <v>400</v>
      </c>
      <c r="S20" s="77">
        <v>300</v>
      </c>
      <c r="T20" s="77">
        <v>300</v>
      </c>
      <c r="U20" s="76">
        <f t="shared" si="13"/>
        <v>800</v>
      </c>
      <c r="V20" s="76">
        <f t="shared" si="14"/>
        <v>83.7</v>
      </c>
      <c r="W20" s="76">
        <v>1400</v>
      </c>
      <c r="X20" s="76">
        <f t="shared" si="15"/>
        <v>2283.6999999999998</v>
      </c>
      <c r="Y20" s="76">
        <f t="shared" si="16"/>
        <v>9600</v>
      </c>
      <c r="Z20" s="76">
        <f t="shared" si="17"/>
        <v>1004.4000000000001</v>
      </c>
      <c r="AA20" s="76">
        <f t="shared" si="18"/>
        <v>16800</v>
      </c>
      <c r="AB20" s="76">
        <f t="shared" si="19"/>
        <v>27404.400000000001</v>
      </c>
      <c r="AC20" s="76">
        <f t="shared" si="20"/>
        <v>400</v>
      </c>
      <c r="AD20" s="76">
        <f t="shared" si="21"/>
        <v>600</v>
      </c>
      <c r="AE20" s="76"/>
      <c r="AF20" s="76">
        <f t="shared" si="22"/>
        <v>28404.400000000001</v>
      </c>
      <c r="AH20" s="2" t="s">
        <v>719</v>
      </c>
    </row>
    <row r="21" spans="1:34" x14ac:dyDescent="0.2">
      <c r="A21" s="71"/>
      <c r="B21" s="72" t="s">
        <v>82</v>
      </c>
      <c r="C21" s="72" t="s">
        <v>123</v>
      </c>
      <c r="D21" s="73"/>
      <c r="E21" s="73" t="s">
        <v>398</v>
      </c>
      <c r="F21" s="73" t="s">
        <v>405</v>
      </c>
      <c r="G21" s="73" t="s">
        <v>1078</v>
      </c>
      <c r="H21" s="74" t="s">
        <v>1047</v>
      </c>
      <c r="I21" s="73" t="s">
        <v>9</v>
      </c>
      <c r="J21" s="75" t="s">
        <v>720</v>
      </c>
      <c r="K21" s="76" t="s">
        <v>1092</v>
      </c>
      <c r="L21" s="77">
        <v>0</v>
      </c>
      <c r="M21" s="77">
        <v>0</v>
      </c>
      <c r="N21" s="77">
        <v>700</v>
      </c>
      <c r="O21" s="77">
        <v>83.7</v>
      </c>
      <c r="P21" s="77"/>
      <c r="Q21" s="76">
        <v>1400</v>
      </c>
      <c r="R21" s="77">
        <v>400</v>
      </c>
      <c r="S21" s="77">
        <v>300</v>
      </c>
      <c r="T21" s="77">
        <v>300</v>
      </c>
      <c r="U21" s="76">
        <f t="shared" si="13"/>
        <v>700</v>
      </c>
      <c r="V21" s="76">
        <f t="shared" si="14"/>
        <v>83.7</v>
      </c>
      <c r="W21" s="76">
        <v>1400</v>
      </c>
      <c r="X21" s="76">
        <f t="shared" si="15"/>
        <v>2183.6999999999998</v>
      </c>
      <c r="Y21" s="76">
        <f t="shared" si="16"/>
        <v>8400</v>
      </c>
      <c r="Z21" s="76">
        <f t="shared" si="17"/>
        <v>1004.4000000000001</v>
      </c>
      <c r="AA21" s="76">
        <f t="shared" si="18"/>
        <v>16800</v>
      </c>
      <c r="AB21" s="76">
        <f t="shared" si="19"/>
        <v>26204.400000000001</v>
      </c>
      <c r="AC21" s="76">
        <f t="shared" si="20"/>
        <v>400</v>
      </c>
      <c r="AD21" s="76">
        <f t="shared" si="21"/>
        <v>600</v>
      </c>
      <c r="AE21" s="76"/>
      <c r="AF21" s="76">
        <f t="shared" si="22"/>
        <v>27204.400000000001</v>
      </c>
      <c r="AH21" s="2" t="s">
        <v>721</v>
      </c>
    </row>
    <row r="22" spans="1:34" s="24" customFormat="1" x14ac:dyDescent="0.2">
      <c r="A22" s="81"/>
      <c r="B22" s="68" t="s">
        <v>50</v>
      </c>
      <c r="C22" s="82"/>
      <c r="D22" s="83"/>
      <c r="E22" s="83"/>
      <c r="F22" s="83"/>
      <c r="G22" s="83"/>
      <c r="H22" s="84"/>
      <c r="I22" s="83"/>
      <c r="J22" s="83"/>
      <c r="K22" s="85"/>
      <c r="L22" s="86">
        <f>+L23+L24+L25+L26+L27+L28</f>
        <v>0</v>
      </c>
      <c r="M22" s="86">
        <f t="shared" ref="M22:AF22" si="23">+M23+M24+M25+M26+M27+M28</f>
        <v>0</v>
      </c>
      <c r="N22" s="86">
        <f>+N23+N24+N25+N26+N27+N28</f>
        <v>12550</v>
      </c>
      <c r="O22" s="86">
        <f t="shared" si="23"/>
        <v>502.2</v>
      </c>
      <c r="P22" s="86">
        <f t="shared" si="23"/>
        <v>0</v>
      </c>
      <c r="Q22" s="86">
        <f t="shared" si="23"/>
        <v>12444</v>
      </c>
      <c r="R22" s="86">
        <f t="shared" si="23"/>
        <v>2400</v>
      </c>
      <c r="S22" s="86">
        <f t="shared" si="23"/>
        <v>1800</v>
      </c>
      <c r="T22" s="86">
        <f t="shared" si="23"/>
        <v>1800</v>
      </c>
      <c r="U22" s="86">
        <f t="shared" si="23"/>
        <v>12550</v>
      </c>
      <c r="V22" s="86">
        <f t="shared" si="23"/>
        <v>502.2</v>
      </c>
      <c r="W22" s="86">
        <f t="shared" si="23"/>
        <v>12444</v>
      </c>
      <c r="X22" s="86">
        <f t="shared" si="23"/>
        <v>25496.2</v>
      </c>
      <c r="Y22" s="86">
        <f t="shared" si="23"/>
        <v>150600</v>
      </c>
      <c r="Z22" s="86">
        <f t="shared" si="23"/>
        <v>6026.4</v>
      </c>
      <c r="AA22" s="86">
        <f t="shared" si="23"/>
        <v>149328</v>
      </c>
      <c r="AB22" s="86">
        <f t="shared" si="23"/>
        <v>305954.40000000002</v>
      </c>
      <c r="AC22" s="86">
        <f t="shared" si="23"/>
        <v>2400</v>
      </c>
      <c r="AD22" s="86">
        <f t="shared" si="23"/>
        <v>3600</v>
      </c>
      <c r="AE22" s="86">
        <f t="shared" si="23"/>
        <v>0</v>
      </c>
      <c r="AF22" s="86">
        <f t="shared" si="23"/>
        <v>311954.40000000002</v>
      </c>
    </row>
    <row r="23" spans="1:34" x14ac:dyDescent="0.2">
      <c r="A23" s="71"/>
      <c r="B23" s="72" t="s">
        <v>1011</v>
      </c>
      <c r="C23" s="72" t="s">
        <v>158</v>
      </c>
      <c r="D23" s="73"/>
      <c r="E23" s="73" t="s">
        <v>398</v>
      </c>
      <c r="F23" s="73" t="s">
        <v>405</v>
      </c>
      <c r="G23" s="73" t="s">
        <v>1080</v>
      </c>
      <c r="H23" s="74" t="s">
        <v>1047</v>
      </c>
      <c r="I23" s="73" t="s">
        <v>9</v>
      </c>
      <c r="J23" s="75">
        <v>42921012</v>
      </c>
      <c r="K23" s="76" t="s">
        <v>1093</v>
      </c>
      <c r="L23" s="77">
        <v>0</v>
      </c>
      <c r="M23" s="77">
        <v>0</v>
      </c>
      <c r="N23" s="77">
        <v>2500</v>
      </c>
      <c r="O23" s="77">
        <v>83.7</v>
      </c>
      <c r="P23" s="77"/>
      <c r="Q23" s="76">
        <v>2074</v>
      </c>
      <c r="R23" s="77">
        <v>400</v>
      </c>
      <c r="S23" s="77">
        <v>300</v>
      </c>
      <c r="T23" s="77">
        <v>300</v>
      </c>
      <c r="U23" s="76">
        <f t="shared" si="13"/>
        <v>2500</v>
      </c>
      <c r="V23" s="76">
        <f t="shared" ref="V23:V28" si="24">SUM(O23)</f>
        <v>83.7</v>
      </c>
      <c r="W23" s="76">
        <v>2074</v>
      </c>
      <c r="X23" s="76">
        <f t="shared" ref="X23:X28" si="25">+W23+V23+U23</f>
        <v>4657.7</v>
      </c>
      <c r="Y23" s="76">
        <f t="shared" si="16"/>
        <v>30000</v>
      </c>
      <c r="Z23" s="76">
        <f t="shared" ref="Z23:Z28" si="26">+V23*12</f>
        <v>1004.4000000000001</v>
      </c>
      <c r="AA23" s="76">
        <f t="shared" si="18"/>
        <v>24888</v>
      </c>
      <c r="AB23" s="76">
        <f t="shared" si="19"/>
        <v>55892.4</v>
      </c>
      <c r="AC23" s="76">
        <f t="shared" ref="AC23:AC28" si="27">SUM(R23)</f>
        <v>400</v>
      </c>
      <c r="AD23" s="76">
        <f t="shared" ref="AD23:AD28" si="28">SUM(S23:T23)</f>
        <v>600</v>
      </c>
      <c r="AE23" s="76"/>
      <c r="AF23" s="76">
        <f t="shared" si="22"/>
        <v>56892.4</v>
      </c>
      <c r="AH23" s="2" t="s">
        <v>807</v>
      </c>
    </row>
    <row r="24" spans="1:34" x14ac:dyDescent="0.2">
      <c r="A24" s="71"/>
      <c r="B24" s="72" t="s">
        <v>1019</v>
      </c>
      <c r="C24" s="72" t="s">
        <v>159</v>
      </c>
      <c r="D24" s="73"/>
      <c r="E24" s="73" t="s">
        <v>398</v>
      </c>
      <c r="F24" s="73" t="s">
        <v>405</v>
      </c>
      <c r="G24" s="73" t="s">
        <v>1080</v>
      </c>
      <c r="H24" s="74" t="s">
        <v>1047</v>
      </c>
      <c r="I24" s="73" t="s">
        <v>9</v>
      </c>
      <c r="J24" s="75" t="s">
        <v>808</v>
      </c>
      <c r="K24" s="76" t="s">
        <v>1094</v>
      </c>
      <c r="L24" s="77">
        <v>0</v>
      </c>
      <c r="M24" s="77">
        <v>0</v>
      </c>
      <c r="N24" s="77">
        <v>2250</v>
      </c>
      <c r="O24" s="77">
        <v>83.7</v>
      </c>
      <c r="P24" s="77"/>
      <c r="Q24" s="76">
        <v>2074</v>
      </c>
      <c r="R24" s="77">
        <v>400</v>
      </c>
      <c r="S24" s="77">
        <v>300</v>
      </c>
      <c r="T24" s="77">
        <v>300</v>
      </c>
      <c r="U24" s="76">
        <f t="shared" si="13"/>
        <v>2250</v>
      </c>
      <c r="V24" s="76">
        <f t="shared" si="24"/>
        <v>83.7</v>
      </c>
      <c r="W24" s="76">
        <v>2074</v>
      </c>
      <c r="X24" s="76">
        <f t="shared" si="25"/>
        <v>4407.7</v>
      </c>
      <c r="Y24" s="76">
        <f t="shared" si="16"/>
        <v>27000</v>
      </c>
      <c r="Z24" s="76">
        <f t="shared" si="26"/>
        <v>1004.4000000000001</v>
      </c>
      <c r="AA24" s="76">
        <f t="shared" si="18"/>
        <v>24888</v>
      </c>
      <c r="AB24" s="76">
        <f t="shared" si="19"/>
        <v>52892.4</v>
      </c>
      <c r="AC24" s="76">
        <f t="shared" si="27"/>
        <v>400</v>
      </c>
      <c r="AD24" s="76">
        <f t="shared" si="28"/>
        <v>600</v>
      </c>
      <c r="AE24" s="76"/>
      <c r="AF24" s="76">
        <f t="shared" si="22"/>
        <v>53892.4</v>
      </c>
      <c r="AH24" s="2" t="s">
        <v>809</v>
      </c>
    </row>
    <row r="25" spans="1:34" x14ac:dyDescent="0.2">
      <c r="A25" s="71"/>
      <c r="B25" s="72" t="s">
        <v>1020</v>
      </c>
      <c r="C25" s="72" t="s">
        <v>160</v>
      </c>
      <c r="D25" s="73"/>
      <c r="E25" s="73" t="s">
        <v>398</v>
      </c>
      <c r="F25" s="73" t="s">
        <v>405</v>
      </c>
      <c r="G25" s="73" t="s">
        <v>1080</v>
      </c>
      <c r="H25" s="74" t="s">
        <v>1047</v>
      </c>
      <c r="I25" s="73" t="s">
        <v>9</v>
      </c>
      <c r="J25" s="75" t="s">
        <v>810</v>
      </c>
      <c r="K25" s="76" t="s">
        <v>1095</v>
      </c>
      <c r="L25" s="77">
        <v>0</v>
      </c>
      <c r="M25" s="77">
        <v>0</v>
      </c>
      <c r="N25" s="77">
        <v>1700</v>
      </c>
      <c r="O25" s="77">
        <v>83.7</v>
      </c>
      <c r="P25" s="77"/>
      <c r="Q25" s="76">
        <v>2074</v>
      </c>
      <c r="R25" s="77">
        <v>400</v>
      </c>
      <c r="S25" s="77">
        <v>300</v>
      </c>
      <c r="T25" s="77">
        <v>300</v>
      </c>
      <c r="U25" s="76">
        <f t="shared" si="13"/>
        <v>1700</v>
      </c>
      <c r="V25" s="76">
        <f t="shared" si="24"/>
        <v>83.7</v>
      </c>
      <c r="W25" s="76">
        <v>2074</v>
      </c>
      <c r="X25" s="76">
        <f t="shared" si="25"/>
        <v>3857.7</v>
      </c>
      <c r="Y25" s="76">
        <f t="shared" si="16"/>
        <v>20400</v>
      </c>
      <c r="Z25" s="76">
        <f t="shared" si="26"/>
        <v>1004.4000000000001</v>
      </c>
      <c r="AA25" s="76">
        <f t="shared" si="18"/>
        <v>24888</v>
      </c>
      <c r="AB25" s="76">
        <f t="shared" si="19"/>
        <v>46292.4</v>
      </c>
      <c r="AC25" s="76">
        <f t="shared" si="27"/>
        <v>400</v>
      </c>
      <c r="AD25" s="76">
        <f t="shared" si="28"/>
        <v>600</v>
      </c>
      <c r="AE25" s="76"/>
      <c r="AF25" s="76">
        <f t="shared" si="22"/>
        <v>47292.4</v>
      </c>
      <c r="AH25" s="2" t="s">
        <v>807</v>
      </c>
    </row>
    <row r="26" spans="1:34" x14ac:dyDescent="0.2">
      <c r="A26" s="71"/>
      <c r="B26" s="72" t="s">
        <v>1021</v>
      </c>
      <c r="C26" s="72" t="s">
        <v>161</v>
      </c>
      <c r="D26" s="73"/>
      <c r="E26" s="73" t="s">
        <v>398</v>
      </c>
      <c r="F26" s="73" t="s">
        <v>405</v>
      </c>
      <c r="G26" s="73" t="s">
        <v>1080</v>
      </c>
      <c r="H26" s="74" t="s">
        <v>1047</v>
      </c>
      <c r="I26" s="73" t="s">
        <v>9</v>
      </c>
      <c r="J26" s="75" t="s">
        <v>811</v>
      </c>
      <c r="K26" s="76" t="s">
        <v>1096</v>
      </c>
      <c r="L26" s="77">
        <v>0</v>
      </c>
      <c r="M26" s="77">
        <v>0</v>
      </c>
      <c r="N26" s="77">
        <v>1700</v>
      </c>
      <c r="O26" s="77">
        <v>83.7</v>
      </c>
      <c r="P26" s="77"/>
      <c r="Q26" s="76">
        <v>2074</v>
      </c>
      <c r="R26" s="77">
        <v>400</v>
      </c>
      <c r="S26" s="77">
        <v>300</v>
      </c>
      <c r="T26" s="77">
        <v>300</v>
      </c>
      <c r="U26" s="76">
        <f t="shared" si="13"/>
        <v>1700</v>
      </c>
      <c r="V26" s="76">
        <f t="shared" si="24"/>
        <v>83.7</v>
      </c>
      <c r="W26" s="76">
        <v>2074</v>
      </c>
      <c r="X26" s="76">
        <f t="shared" si="25"/>
        <v>3857.7</v>
      </c>
      <c r="Y26" s="76">
        <f t="shared" si="16"/>
        <v>20400</v>
      </c>
      <c r="Z26" s="76">
        <f t="shared" si="26"/>
        <v>1004.4000000000001</v>
      </c>
      <c r="AA26" s="76">
        <f t="shared" si="18"/>
        <v>24888</v>
      </c>
      <c r="AB26" s="76">
        <f t="shared" si="19"/>
        <v>46292.4</v>
      </c>
      <c r="AC26" s="76">
        <f t="shared" si="27"/>
        <v>400</v>
      </c>
      <c r="AD26" s="76">
        <f t="shared" si="28"/>
        <v>600</v>
      </c>
      <c r="AE26" s="76"/>
      <c r="AF26" s="76">
        <f t="shared" si="22"/>
        <v>47292.4</v>
      </c>
      <c r="AH26" s="2" t="s">
        <v>807</v>
      </c>
    </row>
    <row r="27" spans="1:34" x14ac:dyDescent="0.2">
      <c r="A27" s="71"/>
      <c r="B27" s="72" t="s">
        <v>1022</v>
      </c>
      <c r="C27" s="72" t="s">
        <v>162</v>
      </c>
      <c r="D27" s="73"/>
      <c r="E27" s="73" t="s">
        <v>398</v>
      </c>
      <c r="F27" s="73" t="s">
        <v>405</v>
      </c>
      <c r="G27" s="73" t="s">
        <v>1080</v>
      </c>
      <c r="H27" s="74" t="s">
        <v>1047</v>
      </c>
      <c r="I27" s="73" t="s">
        <v>9</v>
      </c>
      <c r="J27" s="75" t="s">
        <v>812</v>
      </c>
      <c r="K27" s="76" t="s">
        <v>1097</v>
      </c>
      <c r="L27" s="77">
        <v>0</v>
      </c>
      <c r="M27" s="77">
        <v>0</v>
      </c>
      <c r="N27" s="77">
        <v>2700</v>
      </c>
      <c r="O27" s="77">
        <v>83.7</v>
      </c>
      <c r="P27" s="77"/>
      <c r="Q27" s="76">
        <v>2074</v>
      </c>
      <c r="R27" s="77">
        <v>400</v>
      </c>
      <c r="S27" s="77">
        <v>300</v>
      </c>
      <c r="T27" s="77">
        <v>300</v>
      </c>
      <c r="U27" s="76">
        <f t="shared" si="13"/>
        <v>2700</v>
      </c>
      <c r="V27" s="76">
        <f t="shared" si="24"/>
        <v>83.7</v>
      </c>
      <c r="W27" s="76">
        <v>2074</v>
      </c>
      <c r="X27" s="76">
        <f t="shared" si="25"/>
        <v>4857.7</v>
      </c>
      <c r="Y27" s="76">
        <f t="shared" si="16"/>
        <v>32400</v>
      </c>
      <c r="Z27" s="76">
        <f t="shared" si="26"/>
        <v>1004.4000000000001</v>
      </c>
      <c r="AA27" s="76">
        <f t="shared" si="18"/>
        <v>24888</v>
      </c>
      <c r="AB27" s="76">
        <f t="shared" si="19"/>
        <v>58292.4</v>
      </c>
      <c r="AC27" s="76">
        <f t="shared" si="27"/>
        <v>400</v>
      </c>
      <c r="AD27" s="76">
        <f t="shared" si="28"/>
        <v>600</v>
      </c>
      <c r="AE27" s="76"/>
      <c r="AF27" s="76">
        <f t="shared" si="22"/>
        <v>59292.4</v>
      </c>
      <c r="AH27" s="2" t="s">
        <v>813</v>
      </c>
    </row>
    <row r="28" spans="1:34" x14ac:dyDescent="0.2">
      <c r="A28" s="71"/>
      <c r="B28" s="72" t="s">
        <v>1023</v>
      </c>
      <c r="C28" s="72" t="s">
        <v>163</v>
      </c>
      <c r="D28" s="73"/>
      <c r="E28" s="73" t="s">
        <v>398</v>
      </c>
      <c r="F28" s="73" t="s">
        <v>405</v>
      </c>
      <c r="G28" s="73" t="s">
        <v>1080</v>
      </c>
      <c r="H28" s="74" t="s">
        <v>1047</v>
      </c>
      <c r="I28" s="73" t="s">
        <v>9</v>
      </c>
      <c r="J28" s="75" t="s">
        <v>814</v>
      </c>
      <c r="K28" s="76" t="s">
        <v>1098</v>
      </c>
      <c r="L28" s="77">
        <v>0</v>
      </c>
      <c r="M28" s="77">
        <v>0</v>
      </c>
      <c r="N28" s="77">
        <v>1700</v>
      </c>
      <c r="O28" s="77">
        <v>83.7</v>
      </c>
      <c r="P28" s="77"/>
      <c r="Q28" s="76">
        <v>2074</v>
      </c>
      <c r="R28" s="77">
        <v>400</v>
      </c>
      <c r="S28" s="77">
        <v>300</v>
      </c>
      <c r="T28" s="77">
        <v>300</v>
      </c>
      <c r="U28" s="76">
        <f t="shared" si="13"/>
        <v>1700</v>
      </c>
      <c r="V28" s="76">
        <f t="shared" si="24"/>
        <v>83.7</v>
      </c>
      <c r="W28" s="76">
        <v>2074</v>
      </c>
      <c r="X28" s="76">
        <f t="shared" si="25"/>
        <v>3857.7</v>
      </c>
      <c r="Y28" s="76">
        <f t="shared" si="16"/>
        <v>20400</v>
      </c>
      <c r="Z28" s="76">
        <f t="shared" si="26"/>
        <v>1004.4000000000001</v>
      </c>
      <c r="AA28" s="76">
        <f t="shared" si="18"/>
        <v>24888</v>
      </c>
      <c r="AB28" s="76">
        <f t="shared" si="19"/>
        <v>46292.4</v>
      </c>
      <c r="AC28" s="76">
        <f t="shared" si="27"/>
        <v>400</v>
      </c>
      <c r="AD28" s="76">
        <f t="shared" si="28"/>
        <v>600</v>
      </c>
      <c r="AE28" s="76"/>
      <c r="AF28" s="76">
        <f t="shared" si="22"/>
        <v>47292.4</v>
      </c>
      <c r="AH28" s="2" t="s">
        <v>807</v>
      </c>
    </row>
    <row r="29" spans="1:34" s="23" customFormat="1" x14ac:dyDescent="0.2">
      <c r="A29" s="67" t="s">
        <v>825</v>
      </c>
      <c r="B29" s="68"/>
      <c r="C29" s="68"/>
      <c r="D29" s="67"/>
      <c r="E29" s="67"/>
      <c r="F29" s="67"/>
      <c r="G29" s="67"/>
      <c r="H29" s="69"/>
      <c r="I29" s="67"/>
      <c r="J29" s="67"/>
      <c r="K29" s="70"/>
      <c r="L29" s="70">
        <f>+L30+L31</f>
        <v>0</v>
      </c>
      <c r="M29" s="70">
        <f t="shared" ref="M29:AF29" si="29">+M30+M31</f>
        <v>0</v>
      </c>
      <c r="N29" s="70">
        <f>+N30+N31</f>
        <v>5250</v>
      </c>
      <c r="O29" s="70">
        <f t="shared" si="29"/>
        <v>167.4</v>
      </c>
      <c r="P29" s="70">
        <f t="shared" si="29"/>
        <v>0</v>
      </c>
      <c r="Q29" s="70">
        <f t="shared" si="29"/>
        <v>4553</v>
      </c>
      <c r="R29" s="70">
        <f t="shared" si="29"/>
        <v>800</v>
      </c>
      <c r="S29" s="70">
        <f t="shared" si="29"/>
        <v>600</v>
      </c>
      <c r="T29" s="70">
        <f t="shared" si="29"/>
        <v>600</v>
      </c>
      <c r="U29" s="70">
        <f t="shared" si="29"/>
        <v>5250</v>
      </c>
      <c r="V29" s="70">
        <f t="shared" si="29"/>
        <v>167.4</v>
      </c>
      <c r="W29" s="70">
        <f t="shared" si="29"/>
        <v>4553</v>
      </c>
      <c r="X29" s="70">
        <f t="shared" si="29"/>
        <v>9970.4</v>
      </c>
      <c r="Y29" s="70">
        <f t="shared" si="29"/>
        <v>63000</v>
      </c>
      <c r="Z29" s="70">
        <f t="shared" si="29"/>
        <v>2008.8000000000002</v>
      </c>
      <c r="AA29" s="70">
        <f t="shared" si="29"/>
        <v>54636</v>
      </c>
      <c r="AB29" s="70">
        <f t="shared" si="29"/>
        <v>119644.79999999999</v>
      </c>
      <c r="AC29" s="70">
        <f t="shared" si="29"/>
        <v>800</v>
      </c>
      <c r="AD29" s="70">
        <f t="shared" si="29"/>
        <v>1200</v>
      </c>
      <c r="AE29" s="70">
        <f t="shared" si="29"/>
        <v>0</v>
      </c>
      <c r="AF29" s="70">
        <f t="shared" si="29"/>
        <v>121644.79999999999</v>
      </c>
    </row>
    <row r="30" spans="1:34" x14ac:dyDescent="0.2">
      <c r="A30" s="71"/>
      <c r="B30" s="72" t="s">
        <v>1032</v>
      </c>
      <c r="C30" s="72" t="s">
        <v>173</v>
      </c>
      <c r="D30" s="73"/>
      <c r="E30" s="73" t="s">
        <v>398</v>
      </c>
      <c r="F30" s="73" t="s">
        <v>405</v>
      </c>
      <c r="G30" s="73" t="s">
        <v>1078</v>
      </c>
      <c r="H30" s="74" t="s">
        <v>1047</v>
      </c>
      <c r="I30" s="73" t="s">
        <v>9</v>
      </c>
      <c r="J30" s="75">
        <v>41897658</v>
      </c>
      <c r="K30" s="76" t="s">
        <v>1099</v>
      </c>
      <c r="L30" s="77">
        <v>0</v>
      </c>
      <c r="M30" s="77">
        <v>0</v>
      </c>
      <c r="N30" s="77">
        <v>1750</v>
      </c>
      <c r="O30" s="77">
        <v>83.7</v>
      </c>
      <c r="P30" s="77"/>
      <c r="Q30" s="76">
        <v>2074</v>
      </c>
      <c r="R30" s="77">
        <v>400</v>
      </c>
      <c r="S30" s="77">
        <v>300</v>
      </c>
      <c r="T30" s="77">
        <v>300</v>
      </c>
      <c r="U30" s="76">
        <f t="shared" si="13"/>
        <v>1750</v>
      </c>
      <c r="V30" s="76">
        <f t="shared" ref="V30:V31" si="30">SUM(O30)</f>
        <v>83.7</v>
      </c>
      <c r="W30" s="76">
        <v>2074</v>
      </c>
      <c r="X30" s="76">
        <f t="shared" ref="X30:X31" si="31">+W30+V30+U30</f>
        <v>3907.7</v>
      </c>
      <c r="Y30" s="76">
        <f t="shared" si="16"/>
        <v>21000</v>
      </c>
      <c r="Z30" s="76">
        <f t="shared" ref="Z30:Z31" si="32">+V30*12</f>
        <v>1004.4000000000001</v>
      </c>
      <c r="AA30" s="76">
        <f t="shared" si="18"/>
        <v>24888</v>
      </c>
      <c r="AB30" s="76">
        <f t="shared" si="19"/>
        <v>46892.4</v>
      </c>
      <c r="AC30" s="76">
        <f t="shared" ref="AC30:AC31" si="33">SUM(R30)</f>
        <v>400</v>
      </c>
      <c r="AD30" s="76">
        <f t="shared" ref="AD30:AD31" si="34">SUM(S30:T30)</f>
        <v>600</v>
      </c>
      <c r="AE30" s="76"/>
      <c r="AF30" s="76">
        <f t="shared" si="22"/>
        <v>47892.4</v>
      </c>
      <c r="AH30" s="2" t="s">
        <v>835</v>
      </c>
    </row>
    <row r="31" spans="1:34" x14ac:dyDescent="0.2">
      <c r="A31" s="71"/>
      <c r="B31" s="72" t="s">
        <v>1026</v>
      </c>
      <c r="C31" s="72" t="s">
        <v>171</v>
      </c>
      <c r="D31" s="73"/>
      <c r="E31" s="73" t="s">
        <v>398</v>
      </c>
      <c r="F31" s="73" t="s">
        <v>438</v>
      </c>
      <c r="G31" s="73" t="s">
        <v>1079</v>
      </c>
      <c r="H31" s="74" t="s">
        <v>1049</v>
      </c>
      <c r="I31" s="73" t="s">
        <v>22</v>
      </c>
      <c r="J31" s="75" t="s">
        <v>836</v>
      </c>
      <c r="K31" s="76" t="s">
        <v>1100</v>
      </c>
      <c r="L31" s="77">
        <v>0</v>
      </c>
      <c r="M31" s="77">
        <v>0</v>
      </c>
      <c r="N31" s="77">
        <v>3500</v>
      </c>
      <c r="O31" s="77">
        <v>83.7</v>
      </c>
      <c r="P31" s="77"/>
      <c r="Q31" s="76">
        <v>2479</v>
      </c>
      <c r="R31" s="77">
        <v>400</v>
      </c>
      <c r="S31" s="77">
        <v>300</v>
      </c>
      <c r="T31" s="77">
        <v>300</v>
      </c>
      <c r="U31" s="76">
        <f t="shared" si="13"/>
        <v>3500</v>
      </c>
      <c r="V31" s="76">
        <f t="shared" si="30"/>
        <v>83.7</v>
      </c>
      <c r="W31" s="76">
        <v>2479</v>
      </c>
      <c r="X31" s="76">
        <f t="shared" si="31"/>
        <v>6062.7</v>
      </c>
      <c r="Y31" s="76">
        <f t="shared" si="16"/>
        <v>42000</v>
      </c>
      <c r="Z31" s="76">
        <f t="shared" si="32"/>
        <v>1004.4000000000001</v>
      </c>
      <c r="AA31" s="76">
        <f t="shared" si="18"/>
        <v>29748</v>
      </c>
      <c r="AB31" s="76">
        <f t="shared" si="19"/>
        <v>72752.399999999994</v>
      </c>
      <c r="AC31" s="76">
        <f t="shared" si="33"/>
        <v>400</v>
      </c>
      <c r="AD31" s="76">
        <f t="shared" si="34"/>
        <v>600</v>
      </c>
      <c r="AE31" s="76"/>
      <c r="AF31" s="76">
        <f t="shared" si="22"/>
        <v>73752.399999999994</v>
      </c>
      <c r="AH31" s="2" t="s">
        <v>837</v>
      </c>
    </row>
    <row r="32" spans="1:34" s="23" customFormat="1" x14ac:dyDescent="0.2">
      <c r="A32" s="67" t="s">
        <v>838</v>
      </c>
      <c r="B32" s="68"/>
      <c r="C32" s="68"/>
      <c r="D32" s="67"/>
      <c r="E32" s="67"/>
      <c r="F32" s="67"/>
      <c r="G32" s="67"/>
      <c r="H32" s="69"/>
      <c r="I32" s="67"/>
      <c r="J32" s="67"/>
      <c r="K32" s="70"/>
      <c r="L32" s="70">
        <f>+L33+L34</f>
        <v>0</v>
      </c>
      <c r="M32" s="70">
        <f t="shared" ref="M32:AF32" si="35">+M33+M34</f>
        <v>0</v>
      </c>
      <c r="N32" s="70">
        <f>+N33+N34</f>
        <v>5450</v>
      </c>
      <c r="O32" s="70">
        <f t="shared" si="35"/>
        <v>167.4</v>
      </c>
      <c r="P32" s="70">
        <f t="shared" si="35"/>
        <v>0</v>
      </c>
      <c r="Q32" s="70">
        <f t="shared" si="35"/>
        <v>4553</v>
      </c>
      <c r="R32" s="70">
        <f t="shared" si="35"/>
        <v>800</v>
      </c>
      <c r="S32" s="70">
        <f t="shared" si="35"/>
        <v>600</v>
      </c>
      <c r="T32" s="70">
        <f t="shared" si="35"/>
        <v>600</v>
      </c>
      <c r="U32" s="70">
        <f t="shared" si="35"/>
        <v>5450</v>
      </c>
      <c r="V32" s="70">
        <f t="shared" si="35"/>
        <v>167.4</v>
      </c>
      <c r="W32" s="70">
        <f t="shared" si="35"/>
        <v>4553</v>
      </c>
      <c r="X32" s="70">
        <f t="shared" si="35"/>
        <v>10170.4</v>
      </c>
      <c r="Y32" s="70">
        <f t="shared" si="35"/>
        <v>65400</v>
      </c>
      <c r="Z32" s="70">
        <f t="shared" si="35"/>
        <v>2008.8000000000002</v>
      </c>
      <c r="AA32" s="70">
        <f t="shared" si="35"/>
        <v>54636</v>
      </c>
      <c r="AB32" s="70">
        <f t="shared" si="35"/>
        <v>122044.79999999999</v>
      </c>
      <c r="AC32" s="70">
        <f t="shared" si="35"/>
        <v>800</v>
      </c>
      <c r="AD32" s="70">
        <f t="shared" si="35"/>
        <v>1200</v>
      </c>
      <c r="AE32" s="70">
        <f t="shared" si="35"/>
        <v>0</v>
      </c>
      <c r="AF32" s="70">
        <f t="shared" si="35"/>
        <v>124044.79999999999</v>
      </c>
    </row>
    <row r="33" spans="1:34" x14ac:dyDescent="0.2">
      <c r="A33" s="73"/>
      <c r="B33" s="72" t="s">
        <v>109</v>
      </c>
      <c r="C33" s="72" t="s">
        <v>180</v>
      </c>
      <c r="D33" s="73"/>
      <c r="E33" s="73" t="s">
        <v>398</v>
      </c>
      <c r="F33" s="73" t="s">
        <v>438</v>
      </c>
      <c r="G33" s="73" t="s">
        <v>1081</v>
      </c>
      <c r="H33" s="74" t="s">
        <v>1049</v>
      </c>
      <c r="I33" s="73" t="s">
        <v>22</v>
      </c>
      <c r="J33" s="75">
        <v>41355332</v>
      </c>
      <c r="K33" s="76" t="s">
        <v>1101</v>
      </c>
      <c r="L33" s="77">
        <v>0</v>
      </c>
      <c r="M33" s="77">
        <v>0</v>
      </c>
      <c r="N33" s="77">
        <v>3500</v>
      </c>
      <c r="O33" s="76">
        <v>83.7</v>
      </c>
      <c r="P33" s="76"/>
      <c r="Q33" s="76">
        <v>2479</v>
      </c>
      <c r="R33" s="76">
        <v>400</v>
      </c>
      <c r="S33" s="76">
        <v>300</v>
      </c>
      <c r="T33" s="76">
        <v>300</v>
      </c>
      <c r="U33" s="76">
        <f t="shared" si="13"/>
        <v>3500</v>
      </c>
      <c r="V33" s="76">
        <f t="shared" ref="V33:V34" si="36">SUM(O33)</f>
        <v>83.7</v>
      </c>
      <c r="W33" s="76">
        <v>2479</v>
      </c>
      <c r="X33" s="76">
        <f t="shared" ref="X33:X34" si="37">+W33+V33+U33</f>
        <v>6062.7</v>
      </c>
      <c r="Y33" s="76">
        <f t="shared" si="16"/>
        <v>42000</v>
      </c>
      <c r="Z33" s="76">
        <f t="shared" ref="Z33:Z34" si="38">+V33*12</f>
        <v>1004.4000000000001</v>
      </c>
      <c r="AA33" s="76">
        <f t="shared" si="18"/>
        <v>29748</v>
      </c>
      <c r="AB33" s="76">
        <f t="shared" si="19"/>
        <v>72752.399999999994</v>
      </c>
      <c r="AC33" s="76">
        <f t="shared" ref="AC33:AC34" si="39">SUM(R33)</f>
        <v>400</v>
      </c>
      <c r="AD33" s="76">
        <f t="shared" ref="AD33:AD34" si="40">SUM(S33:T33)</f>
        <v>600</v>
      </c>
      <c r="AE33" s="76"/>
      <c r="AF33" s="76">
        <f t="shared" si="22"/>
        <v>73752.399999999994</v>
      </c>
      <c r="AH33" s="2" t="s">
        <v>550</v>
      </c>
    </row>
    <row r="34" spans="1:34" x14ac:dyDescent="0.2">
      <c r="A34" s="73"/>
      <c r="B34" s="72" t="s">
        <v>112</v>
      </c>
      <c r="C34" s="72" t="s">
        <v>183</v>
      </c>
      <c r="D34" s="73"/>
      <c r="E34" s="73" t="s">
        <v>398</v>
      </c>
      <c r="F34" s="73" t="s">
        <v>405</v>
      </c>
      <c r="G34" s="73" t="s">
        <v>1078</v>
      </c>
      <c r="H34" s="74" t="s">
        <v>1047</v>
      </c>
      <c r="I34" s="73" t="s">
        <v>9</v>
      </c>
      <c r="J34" s="75" t="s">
        <v>854</v>
      </c>
      <c r="K34" s="76" t="s">
        <v>1102</v>
      </c>
      <c r="L34" s="77">
        <v>0</v>
      </c>
      <c r="M34" s="77">
        <v>0</v>
      </c>
      <c r="N34" s="77">
        <v>1950</v>
      </c>
      <c r="O34" s="76">
        <v>83.7</v>
      </c>
      <c r="P34" s="76"/>
      <c r="Q34" s="76">
        <v>2074</v>
      </c>
      <c r="R34" s="76">
        <v>400</v>
      </c>
      <c r="S34" s="76">
        <v>300</v>
      </c>
      <c r="T34" s="76">
        <v>300</v>
      </c>
      <c r="U34" s="76">
        <f t="shared" si="13"/>
        <v>1950</v>
      </c>
      <c r="V34" s="76">
        <f t="shared" si="36"/>
        <v>83.7</v>
      </c>
      <c r="W34" s="76">
        <v>2074</v>
      </c>
      <c r="X34" s="76">
        <f t="shared" si="37"/>
        <v>4107.7</v>
      </c>
      <c r="Y34" s="76">
        <f t="shared" si="16"/>
        <v>23400</v>
      </c>
      <c r="Z34" s="76">
        <f t="shared" si="38"/>
        <v>1004.4000000000001</v>
      </c>
      <c r="AA34" s="76">
        <f t="shared" si="18"/>
        <v>24888</v>
      </c>
      <c r="AB34" s="76">
        <f t="shared" si="19"/>
        <v>49292.4</v>
      </c>
      <c r="AC34" s="76">
        <f t="shared" si="39"/>
        <v>400</v>
      </c>
      <c r="AD34" s="76">
        <f t="shared" si="40"/>
        <v>600</v>
      </c>
      <c r="AE34" s="76"/>
      <c r="AF34" s="76">
        <f t="shared" si="22"/>
        <v>50292.4</v>
      </c>
      <c r="AH34" s="2" t="s">
        <v>855</v>
      </c>
    </row>
    <row r="35" spans="1:34" s="23" customFormat="1" x14ac:dyDescent="0.2">
      <c r="A35" s="67" t="s">
        <v>856</v>
      </c>
      <c r="B35" s="68"/>
      <c r="C35" s="68"/>
      <c r="D35" s="67"/>
      <c r="E35" s="67"/>
      <c r="F35" s="67"/>
      <c r="G35" s="67"/>
      <c r="H35" s="69"/>
      <c r="I35" s="67"/>
      <c r="J35" s="67"/>
      <c r="K35" s="70"/>
      <c r="L35" s="70">
        <f>+L36</f>
        <v>0</v>
      </c>
      <c r="M35" s="70">
        <f t="shared" ref="M35:AF35" si="41">+M36</f>
        <v>0</v>
      </c>
      <c r="N35" s="70">
        <f>+N36</f>
        <v>3550</v>
      </c>
      <c r="O35" s="70">
        <f t="shared" si="41"/>
        <v>83.7</v>
      </c>
      <c r="P35" s="70">
        <f t="shared" si="41"/>
        <v>0</v>
      </c>
      <c r="Q35" s="70">
        <f t="shared" si="41"/>
        <v>2479</v>
      </c>
      <c r="R35" s="70">
        <f t="shared" si="41"/>
        <v>400</v>
      </c>
      <c r="S35" s="70">
        <f t="shared" si="41"/>
        <v>300</v>
      </c>
      <c r="T35" s="70">
        <f t="shared" si="41"/>
        <v>300</v>
      </c>
      <c r="U35" s="70">
        <f t="shared" si="41"/>
        <v>3550</v>
      </c>
      <c r="V35" s="70">
        <f t="shared" si="41"/>
        <v>83.7</v>
      </c>
      <c r="W35" s="70">
        <f t="shared" si="41"/>
        <v>2479</v>
      </c>
      <c r="X35" s="70">
        <f t="shared" si="41"/>
        <v>6112.7</v>
      </c>
      <c r="Y35" s="70">
        <f t="shared" si="41"/>
        <v>42600</v>
      </c>
      <c r="Z35" s="70">
        <f t="shared" si="41"/>
        <v>1004.4000000000001</v>
      </c>
      <c r="AA35" s="70">
        <f t="shared" si="41"/>
        <v>29748</v>
      </c>
      <c r="AB35" s="70">
        <f t="shared" si="41"/>
        <v>73352.399999999994</v>
      </c>
      <c r="AC35" s="70">
        <f t="shared" si="41"/>
        <v>400</v>
      </c>
      <c r="AD35" s="70">
        <f t="shared" si="41"/>
        <v>600</v>
      </c>
      <c r="AE35" s="70">
        <f t="shared" si="41"/>
        <v>0</v>
      </c>
      <c r="AF35" s="70">
        <f t="shared" si="41"/>
        <v>74352.399999999994</v>
      </c>
    </row>
    <row r="36" spans="1:34" x14ac:dyDescent="0.2">
      <c r="A36" s="71"/>
      <c r="B36" s="72" t="s">
        <v>113</v>
      </c>
      <c r="C36" s="72" t="s">
        <v>188</v>
      </c>
      <c r="D36" s="73"/>
      <c r="E36" s="73" t="s">
        <v>398</v>
      </c>
      <c r="F36" s="73" t="s">
        <v>438</v>
      </c>
      <c r="G36" s="73" t="s">
        <v>1082</v>
      </c>
      <c r="H36" s="74" t="s">
        <v>1049</v>
      </c>
      <c r="I36" s="73" t="s">
        <v>22</v>
      </c>
      <c r="J36" s="75">
        <v>42229862</v>
      </c>
      <c r="K36" s="76" t="s">
        <v>1103</v>
      </c>
      <c r="L36" s="77">
        <v>0</v>
      </c>
      <c r="M36" s="77">
        <v>0</v>
      </c>
      <c r="N36" s="77">
        <v>3550</v>
      </c>
      <c r="O36" s="77">
        <v>83.7</v>
      </c>
      <c r="P36" s="77"/>
      <c r="Q36" s="76">
        <v>2479</v>
      </c>
      <c r="R36" s="77">
        <v>400</v>
      </c>
      <c r="S36" s="77">
        <v>300</v>
      </c>
      <c r="T36" s="77">
        <v>300</v>
      </c>
      <c r="U36" s="76">
        <f t="shared" si="13"/>
        <v>3550</v>
      </c>
      <c r="V36" s="76">
        <f t="shared" ref="V36" si="42">SUM(O36)</f>
        <v>83.7</v>
      </c>
      <c r="W36" s="76">
        <v>2479</v>
      </c>
      <c r="X36" s="76">
        <f t="shared" ref="X36" si="43">+W36+V36+U36</f>
        <v>6112.7</v>
      </c>
      <c r="Y36" s="76">
        <f t="shared" si="16"/>
        <v>42600</v>
      </c>
      <c r="Z36" s="76">
        <f t="shared" ref="Z36" si="44">+V36*12</f>
        <v>1004.4000000000001</v>
      </c>
      <c r="AA36" s="76">
        <f t="shared" si="18"/>
        <v>29748</v>
      </c>
      <c r="AB36" s="76">
        <f t="shared" si="19"/>
        <v>73352.399999999994</v>
      </c>
      <c r="AC36" s="76">
        <f t="shared" ref="AC36" si="45">SUM(R36)</f>
        <v>400</v>
      </c>
      <c r="AD36" s="76">
        <f t="shared" ref="AD36" si="46">SUM(S36:T36)</f>
        <v>600</v>
      </c>
      <c r="AE36" s="76"/>
      <c r="AF36" s="76">
        <f t="shared" si="22"/>
        <v>74352.399999999994</v>
      </c>
    </row>
    <row r="37" spans="1:34" x14ac:dyDescent="0.2">
      <c r="B37" s="16"/>
      <c r="C37" s="13"/>
    </row>
    <row r="38" spans="1:34" x14ac:dyDescent="0.2">
      <c r="B38" s="16"/>
      <c r="C38" s="13"/>
      <c r="D38" s="63" t="s">
        <v>941</v>
      </c>
      <c r="E38" s="63"/>
      <c r="F38" s="63"/>
      <c r="G38" s="63"/>
      <c r="H38" s="64"/>
      <c r="I38" s="63"/>
      <c r="J38" s="63"/>
      <c r="K38" s="63"/>
      <c r="L38" s="65">
        <f>+L35+L32+L29+L22+L17+L15+L13+L11+L8</f>
        <v>0</v>
      </c>
      <c r="M38" s="65">
        <f>+M35+M32+M29+M22+M17+M15+M13+M11+M8</f>
        <v>0</v>
      </c>
      <c r="N38" s="65">
        <f>+N35+N32+N29+N22+N17+N15+N13+N11+N8</f>
        <v>35755.57</v>
      </c>
      <c r="O38" s="65">
        <f t="shared" ref="O38:AF38" si="47">+O35+O32+O29+O22+O17+O15+O13+O11+O8</f>
        <v>1674.0000000000002</v>
      </c>
      <c r="P38" s="65">
        <f t="shared" si="47"/>
        <v>0</v>
      </c>
      <c r="Q38" s="65">
        <f t="shared" si="47"/>
        <v>40584</v>
      </c>
      <c r="R38" s="65">
        <f t="shared" si="47"/>
        <v>8000</v>
      </c>
      <c r="S38" s="65">
        <f t="shared" si="47"/>
        <v>6000</v>
      </c>
      <c r="T38" s="65">
        <f t="shared" si="47"/>
        <v>6000</v>
      </c>
      <c r="U38" s="65">
        <f t="shared" si="47"/>
        <v>35755.57</v>
      </c>
      <c r="V38" s="65">
        <f t="shared" si="47"/>
        <v>1674.0000000000002</v>
      </c>
      <c r="W38" s="65">
        <f t="shared" si="47"/>
        <v>40584</v>
      </c>
      <c r="X38" s="65">
        <f t="shared" si="47"/>
        <v>78013.569999999992</v>
      </c>
      <c r="Y38" s="65">
        <f t="shared" si="47"/>
        <v>429066.84</v>
      </c>
      <c r="Z38" s="65">
        <f t="shared" si="47"/>
        <v>20088</v>
      </c>
      <c r="AA38" s="65">
        <f t="shared" si="47"/>
        <v>487008</v>
      </c>
      <c r="AB38" s="65">
        <f t="shared" si="47"/>
        <v>936162.84000000008</v>
      </c>
      <c r="AC38" s="65">
        <f t="shared" si="47"/>
        <v>8000</v>
      </c>
      <c r="AD38" s="65">
        <f t="shared" si="47"/>
        <v>12000</v>
      </c>
      <c r="AE38" s="65">
        <f t="shared" si="47"/>
        <v>0</v>
      </c>
      <c r="AF38" s="65">
        <f t="shared" si="47"/>
        <v>956162.84000000008</v>
      </c>
    </row>
    <row r="39" spans="1:34" x14ac:dyDescent="0.2">
      <c r="B39" s="16"/>
      <c r="C39" s="13"/>
    </row>
    <row r="40" spans="1:34" x14ac:dyDescent="0.2">
      <c r="B40" s="16"/>
      <c r="AF40" s="8"/>
    </row>
    <row r="41" spans="1:34" x14ac:dyDescent="0.2">
      <c r="B41" s="16"/>
      <c r="AF41" s="8"/>
    </row>
  </sheetData>
  <mergeCells count="26">
    <mergeCell ref="AF5:AF7"/>
    <mergeCell ref="U6:U7"/>
    <mergeCell ref="V6:V7"/>
    <mergeCell ref="W6:W7"/>
    <mergeCell ref="X6:X7"/>
    <mergeCell ref="Y6:Y7"/>
    <mergeCell ref="Z6:Z7"/>
    <mergeCell ref="AA6:AA7"/>
    <mergeCell ref="U5:X5"/>
    <mergeCell ref="AB6:AB7"/>
    <mergeCell ref="AC6:AC7"/>
    <mergeCell ref="AD6:AD7"/>
    <mergeCell ref="AE6:AE7"/>
    <mergeCell ref="Y5:AB5"/>
    <mergeCell ref="AC5:AE5"/>
    <mergeCell ref="G5:G7"/>
    <mergeCell ref="H5:H7"/>
    <mergeCell ref="I5:I7"/>
    <mergeCell ref="J5:J7"/>
    <mergeCell ref="K5:K7"/>
    <mergeCell ref="F5:F7"/>
    <mergeCell ref="A5:A7"/>
    <mergeCell ref="B5:B7"/>
    <mergeCell ref="C5:C7"/>
    <mergeCell ref="D5:D7"/>
    <mergeCell ref="E5:E7"/>
  </mergeCells>
  <pageMargins left="0.7" right="0.17" top="0.67" bottom="0.21" header="0.17" footer="0.17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16"/>
  <sheetViews>
    <sheetView tabSelected="1" workbookViewId="0">
      <selection activeCell="X29" sqref="X29"/>
    </sheetView>
  </sheetViews>
  <sheetFormatPr baseColWidth="10" defaultColWidth="9.140625" defaultRowHeight="12" x14ac:dyDescent="0.2"/>
  <cols>
    <col min="1" max="1" width="13.85546875" style="2" customWidth="1"/>
    <col min="2" max="2" width="15.42578125" style="2" customWidth="1"/>
    <col min="3" max="3" width="6.42578125" style="2" customWidth="1"/>
    <col min="4" max="4" width="5.7109375" style="2" customWidth="1"/>
    <col min="5" max="5" width="8.7109375" style="2" customWidth="1"/>
    <col min="6" max="6" width="10.7109375" style="2" customWidth="1"/>
    <col min="7" max="7" width="11.5703125" style="2" customWidth="1"/>
    <col min="8" max="8" width="21.5703125" style="2" bestFit="1" customWidth="1"/>
    <col min="9" max="9" width="8.140625" style="13" customWidth="1"/>
    <col min="10" max="10" width="5.85546875" style="2" customWidth="1"/>
    <col min="11" max="11" width="9.7109375" style="2" customWidth="1"/>
    <col min="12" max="12" width="15.7109375" style="2" customWidth="1"/>
    <col min="13" max="13" width="8.85546875" style="2" customWidth="1"/>
    <col min="14" max="14" width="7.28515625" style="2" customWidth="1"/>
    <col min="15" max="15" width="7.85546875" style="2" customWidth="1"/>
    <col min="16" max="16" width="8.5703125" style="2" customWidth="1"/>
    <col min="17" max="17" width="10.5703125" style="2" customWidth="1"/>
    <col min="18" max="18" width="8.5703125" style="2" customWidth="1"/>
    <col min="19" max="20" width="8" style="2" customWidth="1"/>
    <col min="21" max="21" width="9.28515625" style="2" customWidth="1"/>
    <col min="22" max="22" width="8.7109375" style="2" bestFit="1" customWidth="1"/>
    <col min="23" max="23" width="7" style="2" customWidth="1"/>
    <col min="24" max="24" width="7.28515625" style="2" customWidth="1"/>
    <col min="25" max="25" width="8.85546875" style="2" customWidth="1"/>
    <col min="26" max="26" width="9.85546875" style="2" customWidth="1"/>
    <col min="27" max="27" width="8.85546875" style="2" customWidth="1"/>
    <col min="28" max="28" width="7.28515625" style="2" customWidth="1"/>
    <col min="29" max="29" width="8.85546875" style="2" bestFit="1" customWidth="1"/>
    <col min="30" max="30" width="7.140625" style="2" customWidth="1"/>
    <col min="31" max="31" width="8.28515625" style="2" customWidth="1"/>
    <col min="32" max="32" width="9" style="2" customWidth="1"/>
    <col min="33" max="33" width="10.28515625" style="2" customWidth="1"/>
    <col min="34" max="16384" width="9.140625" style="2"/>
  </cols>
  <sheetData>
    <row r="1" spans="1:35" ht="15" x14ac:dyDescent="0.25">
      <c r="B1" s="19" t="s">
        <v>0</v>
      </c>
    </row>
    <row r="3" spans="1:35" ht="15" x14ac:dyDescent="0.25">
      <c r="B3" s="1" t="s">
        <v>1060</v>
      </c>
    </row>
    <row r="4" spans="1:35" ht="12.75" thickBot="1" x14ac:dyDescent="0.25">
      <c r="B4" s="3" t="s">
        <v>357</v>
      </c>
      <c r="E4" s="4" t="s">
        <v>358</v>
      </c>
    </row>
    <row r="5" spans="1:35" ht="38.25" customHeight="1" thickBot="1" x14ac:dyDescent="0.25">
      <c r="A5" s="141" t="s">
        <v>1076</v>
      </c>
      <c r="B5" s="118" t="s">
        <v>359</v>
      </c>
      <c r="C5" s="118" t="s">
        <v>360</v>
      </c>
      <c r="D5" s="118" t="s">
        <v>361</v>
      </c>
      <c r="E5" s="118" t="s">
        <v>362</v>
      </c>
      <c r="F5" s="118" t="s">
        <v>363</v>
      </c>
      <c r="G5" s="118" t="s">
        <v>364</v>
      </c>
      <c r="H5" s="118" t="s">
        <v>365</v>
      </c>
      <c r="I5" s="118" t="s">
        <v>366</v>
      </c>
      <c r="J5" s="118" t="s">
        <v>367</v>
      </c>
      <c r="K5" s="118" t="s">
        <v>368</v>
      </c>
      <c r="L5" s="118" t="s">
        <v>369</v>
      </c>
      <c r="M5" s="138" t="s">
        <v>1064</v>
      </c>
      <c r="N5" s="138" t="s">
        <v>1063</v>
      </c>
      <c r="O5" s="138" t="s">
        <v>375</v>
      </c>
      <c r="P5" s="138" t="s">
        <v>1065</v>
      </c>
      <c r="Q5" s="138" t="s">
        <v>1070</v>
      </c>
      <c r="R5" s="138" t="s">
        <v>1071</v>
      </c>
      <c r="S5" s="58"/>
      <c r="T5" s="58"/>
      <c r="U5" s="135" t="s">
        <v>1066</v>
      </c>
      <c r="V5" s="123" t="s">
        <v>370</v>
      </c>
      <c r="W5" s="124"/>
      <c r="X5" s="124"/>
      <c r="Y5" s="124"/>
      <c r="Z5" s="123" t="s">
        <v>371</v>
      </c>
      <c r="AA5" s="124"/>
      <c r="AB5" s="124"/>
      <c r="AC5" s="95"/>
      <c r="AD5" s="125" t="s">
        <v>372</v>
      </c>
      <c r="AE5" s="126"/>
      <c r="AF5" s="127"/>
      <c r="AG5" s="128" t="s">
        <v>373</v>
      </c>
    </row>
    <row r="6" spans="1:35" s="5" customFormat="1" ht="80.099999999999994" customHeight="1" x14ac:dyDescent="0.2">
      <c r="A6" s="142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39"/>
      <c r="N6" s="139"/>
      <c r="O6" s="139"/>
      <c r="P6" s="139"/>
      <c r="Q6" s="139"/>
      <c r="R6" s="139"/>
      <c r="S6" s="59" t="s">
        <v>1072</v>
      </c>
      <c r="T6" s="59" t="s">
        <v>1073</v>
      </c>
      <c r="U6" s="136"/>
      <c r="V6" s="121" t="s">
        <v>380</v>
      </c>
      <c r="W6" s="106" t="s">
        <v>381</v>
      </c>
      <c r="X6" s="106" t="s">
        <v>382</v>
      </c>
      <c r="Y6" s="132" t="s">
        <v>383</v>
      </c>
      <c r="Z6" s="133" t="s">
        <v>380</v>
      </c>
      <c r="AA6" s="106" t="s">
        <v>381</v>
      </c>
      <c r="AB6" s="106" t="s">
        <v>382</v>
      </c>
      <c r="AC6" s="96" t="s">
        <v>383</v>
      </c>
      <c r="AD6" s="106" t="s">
        <v>387</v>
      </c>
      <c r="AE6" s="106" t="s">
        <v>388</v>
      </c>
      <c r="AF6" s="132" t="s">
        <v>389</v>
      </c>
      <c r="AG6" s="129"/>
    </row>
    <row r="7" spans="1:35" ht="12.75" thickBot="1" x14ac:dyDescent="0.25">
      <c r="A7" s="143"/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40"/>
      <c r="N7" s="140"/>
      <c r="O7" s="140"/>
      <c r="P7" s="140"/>
      <c r="Q7" s="140"/>
      <c r="R7" s="140"/>
      <c r="S7" s="60"/>
      <c r="T7" s="60"/>
      <c r="U7" s="137"/>
      <c r="V7" s="131"/>
      <c r="W7" s="106"/>
      <c r="X7" s="106"/>
      <c r="Y7" s="132"/>
      <c r="Z7" s="134"/>
      <c r="AA7" s="106"/>
      <c r="AB7" s="106"/>
      <c r="AC7" s="97"/>
      <c r="AD7" s="106"/>
      <c r="AE7" s="106"/>
      <c r="AF7" s="132"/>
      <c r="AG7" s="130"/>
    </row>
    <row r="8" spans="1:35" s="23" customFormat="1" x14ac:dyDescent="0.2">
      <c r="B8" s="20" t="s">
        <v>565</v>
      </c>
      <c r="C8" s="21"/>
      <c r="D8" s="21"/>
      <c r="E8" s="20"/>
      <c r="F8" s="20"/>
      <c r="G8" s="20"/>
      <c r="H8" s="20"/>
      <c r="I8" s="25"/>
      <c r="J8" s="20"/>
      <c r="K8" s="20"/>
      <c r="L8" s="22"/>
      <c r="M8" s="22">
        <f>+M9</f>
        <v>1200</v>
      </c>
      <c r="N8" s="22">
        <f t="shared" ref="N8:AG8" si="0">+N9</f>
        <v>93</v>
      </c>
      <c r="O8" s="22">
        <f>+O9</f>
        <v>116.36999999999999</v>
      </c>
      <c r="P8" s="22">
        <f t="shared" si="0"/>
        <v>400</v>
      </c>
      <c r="Q8" s="22">
        <f t="shared" si="0"/>
        <v>1293</v>
      </c>
      <c r="R8" s="22">
        <f t="shared" si="0"/>
        <v>1293</v>
      </c>
      <c r="S8" s="22">
        <f t="shared" si="0"/>
        <v>116.36999999999999</v>
      </c>
      <c r="T8" s="22">
        <f t="shared" si="0"/>
        <v>116.36999999999999</v>
      </c>
      <c r="U8" s="22">
        <f t="shared" si="0"/>
        <v>1508.5</v>
      </c>
      <c r="V8" s="22">
        <f t="shared" si="0"/>
        <v>1293</v>
      </c>
      <c r="W8" s="22">
        <f t="shared" si="0"/>
        <v>116.36999999999999</v>
      </c>
      <c r="X8" s="22">
        <f>+X9</f>
        <v>0</v>
      </c>
      <c r="Y8" s="22">
        <f>+Y9</f>
        <v>1409.37</v>
      </c>
      <c r="Z8" s="22">
        <f t="shared" si="0"/>
        <v>15516</v>
      </c>
      <c r="AA8" s="22">
        <f t="shared" si="0"/>
        <v>1396.4399999999998</v>
      </c>
      <c r="AB8" s="22">
        <f t="shared" si="0"/>
        <v>0</v>
      </c>
      <c r="AC8" s="22">
        <f t="shared" si="0"/>
        <v>16912.439999999999</v>
      </c>
      <c r="AD8" s="22">
        <f t="shared" si="0"/>
        <v>400</v>
      </c>
      <c r="AE8" s="22">
        <f t="shared" si="0"/>
        <v>2586</v>
      </c>
      <c r="AF8" s="22">
        <f t="shared" si="0"/>
        <v>1741.24</v>
      </c>
      <c r="AG8" s="22">
        <f t="shared" si="0"/>
        <v>21639.68</v>
      </c>
    </row>
    <row r="9" spans="1:35" x14ac:dyDescent="0.2">
      <c r="A9" s="87" t="s">
        <v>565</v>
      </c>
      <c r="B9" s="73"/>
      <c r="C9" s="72" t="s">
        <v>982</v>
      </c>
      <c r="D9" s="72" t="s">
        <v>68</v>
      </c>
      <c r="E9" s="73"/>
      <c r="F9" s="71" t="s">
        <v>1074</v>
      </c>
      <c r="G9" s="71" t="s">
        <v>1105</v>
      </c>
      <c r="H9" s="71" t="s">
        <v>1104</v>
      </c>
      <c r="I9" s="88" t="s">
        <v>1047</v>
      </c>
      <c r="J9" s="71" t="s">
        <v>1075</v>
      </c>
      <c r="K9" s="75">
        <v>16618220</v>
      </c>
      <c r="L9" s="76" t="s">
        <v>1106</v>
      </c>
      <c r="M9" s="76">
        <v>1200</v>
      </c>
      <c r="N9" s="76">
        <v>93</v>
      </c>
      <c r="O9" s="77">
        <f>SUM(M9,N9)*0.09</f>
        <v>116.36999999999999</v>
      </c>
      <c r="P9" s="76">
        <v>400</v>
      </c>
      <c r="Q9" s="76">
        <f>+M9+N9</f>
        <v>1293</v>
      </c>
      <c r="R9" s="76">
        <f>+M9+N9</f>
        <v>1293</v>
      </c>
      <c r="S9" s="76">
        <f>+O9</f>
        <v>116.36999999999999</v>
      </c>
      <c r="T9" s="76">
        <f>+O9</f>
        <v>116.36999999999999</v>
      </c>
      <c r="U9" s="76">
        <v>1508.5</v>
      </c>
      <c r="V9" s="76">
        <f>SUM(M9:N9)</f>
        <v>1293</v>
      </c>
      <c r="W9" s="76">
        <f>SUM(O9)</f>
        <v>116.36999999999999</v>
      </c>
      <c r="X9" s="76">
        <v>0</v>
      </c>
      <c r="Y9" s="76">
        <f>SUM(V9:X9)</f>
        <v>1409.37</v>
      </c>
      <c r="Z9" s="76">
        <f>+V9*12</f>
        <v>15516</v>
      </c>
      <c r="AA9" s="76">
        <f>+W9*12</f>
        <v>1396.4399999999998</v>
      </c>
      <c r="AB9" s="76">
        <v>0</v>
      </c>
      <c r="AC9" s="76">
        <f>+AB9+AA9+Z9</f>
        <v>16912.439999999999</v>
      </c>
      <c r="AD9" s="76">
        <v>400</v>
      </c>
      <c r="AE9" s="76">
        <f>+Q9+R9</f>
        <v>2586</v>
      </c>
      <c r="AF9" s="76">
        <f>+S9+T9+U9</f>
        <v>1741.24</v>
      </c>
      <c r="AG9" s="76">
        <f>+AC9+AF9+AD9+AE9</f>
        <v>21639.68</v>
      </c>
      <c r="AI9" s="2" t="s">
        <v>589</v>
      </c>
    </row>
    <row r="10" spans="1:35" x14ac:dyDescent="0.2">
      <c r="C10" s="16"/>
      <c r="D10" s="13"/>
      <c r="F10" s="61"/>
      <c r="G10" s="61"/>
      <c r="H10" s="61"/>
      <c r="I10" s="62"/>
      <c r="J10" s="61"/>
    </row>
    <row r="11" spans="1:35" x14ac:dyDescent="0.2">
      <c r="C11" s="16"/>
      <c r="D11" s="13"/>
      <c r="E11" s="14" t="s">
        <v>941</v>
      </c>
      <c r="F11" s="14"/>
      <c r="G11" s="14"/>
      <c r="H11" s="14"/>
      <c r="I11" s="26"/>
      <c r="J11" s="14"/>
      <c r="K11" s="14"/>
      <c r="L11" s="14"/>
      <c r="M11" s="15">
        <f t="shared" ref="M11:O11" si="1">+M8</f>
        <v>1200</v>
      </c>
      <c r="N11" s="15">
        <f t="shared" si="1"/>
        <v>93</v>
      </c>
      <c r="O11" s="15">
        <f t="shared" si="1"/>
        <v>116.36999999999999</v>
      </c>
      <c r="P11" s="15">
        <f>+P8</f>
        <v>400</v>
      </c>
      <c r="Q11" s="15">
        <f t="shared" ref="Q11:AG11" si="2">+Q8</f>
        <v>1293</v>
      </c>
      <c r="R11" s="15">
        <f t="shared" si="2"/>
        <v>1293</v>
      </c>
      <c r="S11" s="15">
        <f t="shared" si="2"/>
        <v>116.36999999999999</v>
      </c>
      <c r="T11" s="15">
        <f t="shared" si="2"/>
        <v>116.36999999999999</v>
      </c>
      <c r="U11" s="15">
        <f t="shared" si="2"/>
        <v>1508.5</v>
      </c>
      <c r="V11" s="15">
        <f t="shared" si="2"/>
        <v>1293</v>
      </c>
      <c r="W11" s="15">
        <f t="shared" si="2"/>
        <v>116.36999999999999</v>
      </c>
      <c r="X11" s="15">
        <f t="shared" si="2"/>
        <v>0</v>
      </c>
      <c r="Y11" s="15">
        <f t="shared" si="2"/>
        <v>1409.37</v>
      </c>
      <c r="Z11" s="15">
        <f t="shared" si="2"/>
        <v>15516</v>
      </c>
      <c r="AA11" s="15">
        <f t="shared" si="2"/>
        <v>1396.4399999999998</v>
      </c>
      <c r="AB11" s="15">
        <f t="shared" si="2"/>
        <v>0</v>
      </c>
      <c r="AC11" s="15">
        <f t="shared" si="2"/>
        <v>16912.439999999999</v>
      </c>
      <c r="AD11" s="15">
        <f t="shared" si="2"/>
        <v>400</v>
      </c>
      <c r="AE11" s="15">
        <f t="shared" si="2"/>
        <v>2586</v>
      </c>
      <c r="AF11" s="15">
        <f t="shared" si="2"/>
        <v>1741.24</v>
      </c>
      <c r="AG11" s="15">
        <f t="shared" si="2"/>
        <v>21639.68</v>
      </c>
    </row>
    <row r="12" spans="1:35" x14ac:dyDescent="0.2">
      <c r="C12" s="16"/>
      <c r="D12" s="13"/>
    </row>
    <row r="13" spans="1:35" x14ac:dyDescent="0.2">
      <c r="C13" s="16"/>
      <c r="O13" s="8"/>
      <c r="V13" s="8"/>
      <c r="AG13" s="8"/>
    </row>
    <row r="14" spans="1:35" x14ac:dyDescent="0.2">
      <c r="C14" s="16"/>
      <c r="AG14" s="8"/>
    </row>
    <row r="15" spans="1:35" x14ac:dyDescent="0.2">
      <c r="V15" s="48"/>
    </row>
    <row r="16" spans="1:35" x14ac:dyDescent="0.2">
      <c r="N16" s="8"/>
      <c r="P16" s="8"/>
    </row>
  </sheetData>
  <mergeCells count="34">
    <mergeCell ref="A5:A7"/>
    <mergeCell ref="G5:G7"/>
    <mergeCell ref="B5:B7"/>
    <mergeCell ref="C5:C7"/>
    <mergeCell ref="D5:D7"/>
    <mergeCell ref="E5:E7"/>
    <mergeCell ref="F5:F7"/>
    <mergeCell ref="U5:U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  <mergeCell ref="V5:Y5"/>
    <mergeCell ref="Z5:AC5"/>
    <mergeCell ref="AD5:AF5"/>
    <mergeCell ref="AG5:AG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F6:AF7"/>
  </mergeCells>
  <pageMargins left="0.51" right="0.17" top="0.91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DatosLaboralesNomina (276)</vt:lpstr>
      <vt:lpstr>DatosLaboNomina (Contrata 276)</vt:lpstr>
      <vt:lpstr>DatosLaboNomina (Contr 728) (2</vt:lpstr>
      <vt:lpstr>'DatosLaboralesNomina (276)'!Área_de_impresión</vt:lpstr>
      <vt:lpstr>'DatosLaboralesNomina (276)'!Títulos_a_imprimir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Aurea del Pilar Briceño Escobar</dc:creator>
  <cp:lastModifiedBy>Carlos M. Tay Poémape</cp:lastModifiedBy>
  <cp:lastPrinted>2020-12-29T22:41:24Z</cp:lastPrinted>
  <dcterms:created xsi:type="dcterms:W3CDTF">2019-05-14T12:50:01Z</dcterms:created>
  <dcterms:modified xsi:type="dcterms:W3CDTF">2020-12-29T22:41:36Z</dcterms:modified>
</cp:coreProperties>
</file>