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OCTUBRE" sheetId="78" r:id="rId2"/>
  </sheets>
  <definedNames>
    <definedName name="_xlnm.Print_Area" localSheetId="1">'CANON OCTUBRE'!$A$1:$Y$19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Y14" i="78" l="1"/>
  <c r="Y13" i="78"/>
  <c r="Y12" i="78"/>
  <c r="S12" i="78" l="1"/>
  <c r="O34" i="78"/>
  <c r="O29" i="78"/>
  <c r="N6" i="78"/>
  <c r="M6" i="78"/>
  <c r="K6" i="78"/>
  <c r="J6" i="78"/>
  <c r="I6" i="78"/>
  <c r="H6" i="78"/>
  <c r="E6" i="78"/>
  <c r="D6" i="78"/>
  <c r="O6" i="78" l="1"/>
  <c r="O30" i="78" s="1"/>
  <c r="X14" i="78" l="1"/>
  <c r="S14" i="78"/>
  <c r="L14" i="78"/>
  <c r="X13" i="78"/>
  <c r="S13" i="78"/>
  <c r="L13" i="78"/>
  <c r="F13" i="78"/>
  <c r="G13" i="78" s="1"/>
  <c r="X12" i="78"/>
  <c r="L12" i="78"/>
  <c r="F12" i="78"/>
  <c r="G12" i="78" s="1"/>
  <c r="X11" i="78"/>
  <c r="S11" i="78"/>
  <c r="Y11" i="78" s="1"/>
  <c r="L11" i="78"/>
  <c r="F11" i="78"/>
  <c r="G11" i="78" s="1"/>
  <c r="X10" i="78"/>
  <c r="S10" i="78"/>
  <c r="Y10" i="78" s="1"/>
  <c r="L10" i="78"/>
  <c r="F10" i="78"/>
  <c r="G10" i="78" s="1"/>
  <c r="X9" i="78"/>
  <c r="S9" i="78"/>
  <c r="Y9" i="78" s="1"/>
  <c r="L9" i="78"/>
  <c r="F9" i="78"/>
  <c r="G9" i="78" s="1"/>
  <c r="X8" i="78"/>
  <c r="S8" i="78"/>
  <c r="Y8" i="78" s="1"/>
  <c r="L8" i="78"/>
  <c r="F8" i="78"/>
  <c r="W6" i="78"/>
  <c r="V6" i="78"/>
  <c r="U6" i="78"/>
  <c r="T6" i="78"/>
  <c r="R6" i="78"/>
  <c r="Q6" i="78"/>
  <c r="P6" i="78"/>
  <c r="F6" i="78" l="1"/>
  <c r="L6" i="78"/>
  <c r="X6" i="78"/>
  <c r="S6" i="78"/>
  <c r="Y6" i="78"/>
  <c r="G8" i="78"/>
  <c r="G6" i="78" s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<sst xmlns="http://schemas.openxmlformats.org/spreadsheetml/2006/main" count="186" uniqueCount="131">
  <si>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</si>
  <si>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</si>
  <si>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</si>
  <si>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</si>
  <si>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</si>
  <si>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</si>
  <si>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</si>
  <si>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</si>
  <si>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</si>
  <si>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</si>
  <si>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</si>
  <si>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</si>
  <si>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</si>
  <si>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</si>
  <si>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</si>
  <si>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</si>
  <si>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</si>
  <si>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</si>
  <si>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</si>
  <si>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</si>
  <si>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</si>
  <si>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</si>
  <si>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</si>
  <si>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</si>
  <si>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</si>
  <si>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</si>
  <si>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</si>
  <si>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</si>
  <si>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</si>
  <si>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</si>
  <si>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</si>
  <si>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</si>
  <si>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</si>
  <si>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</si>
  <si>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</si>
  <si>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</si>
  <si>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</si>
  <si>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</si>
  <si>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</si>
  <si>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</si>
  <si>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</si>
  <si>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</si>
  <si>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</si>
  <si>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</si>
  <si>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</si>
  <si>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</si>
  <si>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</si>
  <si>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</si>
  <si>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</si>
  <si>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</si>
  <si>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</si>
  <si>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</si>
  <si>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</si>
  <si>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</si>
  <si>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</si>
  <si>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</si>
  <si>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</si>
  <si>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</si>
  <si>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</si>
  <si>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</si>
  <si>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</si>
  <si>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</si>
  <si>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</si>
  <si>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</si>
  <si>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</si>
  <si>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</si>
  <si>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</si>
  <si>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</si>
  <si>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</si>
  <si>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</si>
  <si>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</si>
  <si>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</si>
  <si>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</si>
  <si>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</si>
  <si>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</si>
  <si>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</si>
  <si>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</si>
  <si>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</si>
  <si>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</si>
  <si>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</si>
  <si>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</si>
  <si>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</si>
  <si>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</si>
  <si>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</si>
  <si>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</si>
  <si>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</si>
  <si>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</si>
  <si>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</si>
  <si>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</si>
  <si>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</si>
  <si>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</si>
  <si>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</si>
  <si>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</si>
  <si>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</si>
  <si>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</si>
  <si>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</si>
  <si>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</si>
  <si>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</si>
  <si>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</si>
  <si>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</si>
  <si>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</si>
  <si>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</si>
  <si>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</si>
  <si>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</si>
  <si>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</si>
  <si>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</si>
  <si>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</si>
  <si>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</si>
  <si>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</si>
  <si>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</si>
  <si>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</si>
  <si>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</si>
  <si>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</si>
  <si>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</si>
  <si>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</si>
  <si>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</si>
  <si>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</si>
  <si>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</si>
  <si>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</si>
  <si>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</si>
  <si>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</si>
  <si>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</si>
  <si>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</si>
  <si>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</si>
  <si>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</si>
  <si>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</si>
  <si>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</si>
  <si>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</si>
  <si>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ANULACIONES AÑO ANTERIOR</t>
  </si>
  <si>
    <t>REVERSION</t>
  </si>
  <si>
    <t>MOVIMIENTO FINANCIERO RECURSOS DETERMINADOS CANON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</si>
</sst>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4" fontId="2" fillId="0" borderId="2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6" t="s">
        <v>89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4" spans="1:17" s="13" customFormat="1" x14ac:dyDescent="0.25">
      <c r="A4" s="148" t="s">
        <v>0</v>
      </c>
      <c r="B4" s="150" t="s">
        <v>74</v>
      </c>
      <c r="C4" s="152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7" t="s">
        <v>6</v>
      </c>
      <c r="I4" s="147"/>
      <c r="J4" s="147"/>
      <c r="K4" s="147" t="s">
        <v>1</v>
      </c>
      <c r="L4" s="147"/>
      <c r="M4" s="147"/>
      <c r="N4" s="15" t="s">
        <v>2</v>
      </c>
    </row>
    <row r="5" spans="1:17" s="13" customFormat="1" ht="41.4" x14ac:dyDescent="0.25">
      <c r="A5" s="149"/>
      <c r="B5" s="151"/>
      <c r="C5" s="153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C35"/>
  <sheetViews>
    <sheetView tabSelected="1" workbookViewId="0">
      <selection sqref="A1:Y1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5" width="16.44140625" style="99" hidden="1" customWidth="1"/>
    <col min="16" max="16" width="12.5546875" style="99" customWidth="1"/>
    <col min="17" max="17" width="15.33203125" style="99" customWidth="1"/>
    <col min="18" max="18" width="11.77734375" style="99" customWidth="1"/>
    <col min="19" max="19" width="15.109375" style="99" customWidth="1"/>
    <col min="20" max="20" width="9.88671875" style="99" customWidth="1"/>
    <col min="21" max="21" width="5.5546875" style="99" customWidth="1"/>
    <col min="22" max="22" width="13.6640625" style="99" customWidth="1"/>
    <col min="23" max="23" width="13.77734375" style="99" customWidth="1"/>
    <col min="24" max="24" width="17" style="99" customWidth="1"/>
    <col min="25" max="25" width="13.21875" style="99" customWidth="1"/>
    <col min="26" max="26" width="16.77734375" style="99" customWidth="1"/>
    <col min="27" max="27" width="16" style="99" customWidth="1"/>
    <col min="28" max="16384" width="11.44140625" style="99"/>
  </cols>
  <sheetData>
    <row r="1" spans="1:29" ht="15.6" x14ac:dyDescent="0.25">
      <c r="A1" s="146" t="s">
        <v>130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9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ht="13.8" x14ac:dyDescent="0.3">
      <c r="A3" s="154" t="s">
        <v>3</v>
      </c>
      <c r="B3" s="126" t="s">
        <v>77</v>
      </c>
      <c r="C3" s="138"/>
      <c r="D3" s="156" t="s">
        <v>105</v>
      </c>
      <c r="E3" s="157"/>
      <c r="F3" s="158"/>
      <c r="G3" s="138"/>
      <c r="H3" s="138"/>
      <c r="I3" s="138"/>
      <c r="J3" s="138"/>
      <c r="K3" s="138"/>
      <c r="L3" s="138"/>
      <c r="M3" s="139"/>
      <c r="N3" s="139"/>
      <c r="O3" s="139"/>
      <c r="P3" s="159" t="s">
        <v>6</v>
      </c>
      <c r="Q3" s="159"/>
      <c r="R3" s="159"/>
      <c r="S3" s="159"/>
      <c r="T3" s="160" t="s">
        <v>1</v>
      </c>
      <c r="U3" s="161"/>
      <c r="V3" s="161"/>
      <c r="W3" s="161"/>
      <c r="X3" s="162"/>
      <c r="Y3" s="120"/>
    </row>
    <row r="4" spans="1:29" ht="41.4" x14ac:dyDescent="0.3">
      <c r="A4" s="155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128</v>
      </c>
      <c r="O4" s="134" t="s">
        <v>127</v>
      </c>
      <c r="P4" s="163" t="s">
        <v>106</v>
      </c>
      <c r="Q4" s="163"/>
      <c r="R4" s="112" t="s">
        <v>91</v>
      </c>
      <c r="S4" s="112" t="s">
        <v>7</v>
      </c>
      <c r="T4" s="122" t="s">
        <v>109</v>
      </c>
      <c r="U4" s="122" t="s">
        <v>110</v>
      </c>
      <c r="V4" s="122" t="s">
        <v>111</v>
      </c>
      <c r="W4" s="122" t="s">
        <v>112</v>
      </c>
      <c r="X4" s="122" t="s">
        <v>7</v>
      </c>
      <c r="Y4" s="123" t="s">
        <v>113</v>
      </c>
      <c r="Z4" s="130"/>
    </row>
    <row r="5" spans="1:29" ht="13.8" x14ac:dyDescent="0.3">
      <c r="A5" s="110"/>
      <c r="B5" s="106"/>
      <c r="C5" s="133">
        <v>45322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8" t="s">
        <v>107</v>
      </c>
      <c r="Q5" s="118" t="s">
        <v>108</v>
      </c>
      <c r="R5" s="119"/>
      <c r="S5" s="119"/>
      <c r="T5" s="121"/>
      <c r="U5" s="121"/>
      <c r="V5" s="121"/>
      <c r="W5" s="121"/>
      <c r="X5" s="121"/>
      <c r="Y5" s="124">
        <v>45351</v>
      </c>
    </row>
    <row r="6" spans="1:29" ht="13.8" x14ac:dyDescent="0.25">
      <c r="A6" s="111"/>
      <c r="B6" s="107"/>
      <c r="C6" s="76">
        <v>28257825.109999947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27192122.629999988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28257825.109999947</v>
      </c>
      <c r="M6" s="76">
        <f t="shared" si="0"/>
        <v>0</v>
      </c>
      <c r="N6" s="76">
        <f t="shared" si="0"/>
        <v>0</v>
      </c>
      <c r="O6" s="76">
        <f t="shared" si="0"/>
        <v>0</v>
      </c>
      <c r="P6" s="76">
        <f t="shared" ref="P6:Y6" si="1">SUM(P8:P14)</f>
        <v>120672.48999999999</v>
      </c>
      <c r="Q6" s="76">
        <f>SUM(Q8:Q14)</f>
        <v>-500000</v>
      </c>
      <c r="R6" s="76">
        <f t="shared" si="1"/>
        <v>37909.339999999997</v>
      </c>
      <c r="S6" s="76">
        <f t="shared" si="1"/>
        <v>-341418.17</v>
      </c>
      <c r="T6" s="76">
        <f t="shared" si="1"/>
        <v>0</v>
      </c>
      <c r="U6" s="76">
        <f t="shared" si="1"/>
        <v>0</v>
      </c>
      <c r="V6" s="76">
        <f t="shared" si="1"/>
        <v>-3674400.33</v>
      </c>
      <c r="W6" s="76">
        <f t="shared" si="1"/>
        <v>0</v>
      </c>
      <c r="X6" s="76">
        <f t="shared" si="1"/>
        <v>-3674400.33</v>
      </c>
      <c r="Y6" s="76">
        <f t="shared" si="1"/>
        <v>24242006.609999947</v>
      </c>
      <c r="AA6" s="103"/>
    </row>
    <row r="7" spans="1:29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16"/>
      <c r="Q7" s="116"/>
      <c r="R7" s="116"/>
      <c r="S7" s="116"/>
      <c r="T7" s="116"/>
      <c r="U7" s="116"/>
      <c r="V7" s="116"/>
      <c r="W7" s="116"/>
      <c r="X7" s="116"/>
      <c r="Y7" s="115"/>
      <c r="Z7" s="103"/>
      <c r="AA7" s="103"/>
    </row>
    <row r="8" spans="1:29" ht="13.8" x14ac:dyDescent="0.3">
      <c r="A8" s="3" t="s">
        <v>93</v>
      </c>
      <c r="B8" s="109" t="s">
        <v>94</v>
      </c>
      <c r="C8" s="101">
        <v>21615460.409999993</v>
      </c>
      <c r="D8" s="129">
        <v>-56976.25</v>
      </c>
      <c r="E8" s="129">
        <v>56976.25</v>
      </c>
      <c r="F8" s="101">
        <f>+D8+E8</f>
        <v>0</v>
      </c>
      <c r="G8" s="101">
        <f>+C8+F8</f>
        <v>21615460.409999993</v>
      </c>
      <c r="H8" s="101"/>
      <c r="I8" s="101"/>
      <c r="J8" s="101"/>
      <c r="K8" s="101"/>
      <c r="L8" s="101">
        <f>+C8+J8+K8</f>
        <v>21615460.409999993</v>
      </c>
      <c r="M8" s="101"/>
      <c r="N8" s="101"/>
      <c r="O8" s="101"/>
      <c r="P8" s="125"/>
      <c r="Q8" s="116">
        <v>-500000</v>
      </c>
      <c r="R8" s="129">
        <v>27807.78</v>
      </c>
      <c r="S8" s="125">
        <f>+P8+Q8+R8</f>
        <v>-472192.22</v>
      </c>
      <c r="T8" s="125"/>
      <c r="U8" s="136"/>
      <c r="V8" s="125">
        <v>-3674400.33</v>
      </c>
      <c r="W8" s="125"/>
      <c r="X8" s="125">
        <f t="shared" ref="X8:X12" si="2">+T8+U8+V8+W8</f>
        <v>-3674400.33</v>
      </c>
      <c r="Y8" s="125">
        <f>+C8+S8+X8</f>
        <v>17468867.859999992</v>
      </c>
      <c r="Z8" s="140"/>
      <c r="AA8" s="103"/>
      <c r="AC8" s="103"/>
    </row>
    <row r="9" spans="1:29" ht="13.8" x14ac:dyDescent="0.3">
      <c r="A9" s="3" t="s">
        <v>95</v>
      </c>
      <c r="B9" s="109" t="s">
        <v>92</v>
      </c>
      <c r="C9" s="101">
        <v>1689898.0399999998</v>
      </c>
      <c r="D9" s="101"/>
      <c r="E9" s="101"/>
      <c r="F9" s="101">
        <f t="shared" ref="F9:F13" si="3">+D9+E9</f>
        <v>0</v>
      </c>
      <c r="G9" s="101">
        <f t="shared" ref="G9:G13" si="4">+C9+F9</f>
        <v>1689898.0399999998</v>
      </c>
      <c r="H9" s="101"/>
      <c r="I9" s="101"/>
      <c r="J9" s="101"/>
      <c r="K9" s="101"/>
      <c r="L9" s="101">
        <f t="shared" ref="L9:L14" si="5">+C9+J9+K9</f>
        <v>1689898.0399999998</v>
      </c>
      <c r="M9" s="101"/>
      <c r="N9" s="101"/>
      <c r="O9" s="101"/>
      <c r="P9" s="129">
        <v>120672.48999999999</v>
      </c>
      <c r="Q9" s="125"/>
      <c r="R9" s="129">
        <v>7146.89</v>
      </c>
      <c r="S9" s="125">
        <f>+P9+Q9+R9</f>
        <v>127819.37999999999</v>
      </c>
      <c r="T9" s="125"/>
      <c r="U9" s="125"/>
      <c r="V9" s="103"/>
      <c r="W9" s="125"/>
      <c r="X9" s="125">
        <f t="shared" si="2"/>
        <v>0</v>
      </c>
      <c r="Y9" s="125">
        <f t="shared" ref="Y9:Y14" si="6">+C9+S9+X9</f>
        <v>1817717.4199999997</v>
      </c>
      <c r="Z9" s="141"/>
      <c r="AA9" s="103"/>
      <c r="AB9" s="130"/>
      <c r="AC9" s="103"/>
    </row>
    <row r="10" spans="1:29" ht="13.8" x14ac:dyDescent="0.3">
      <c r="A10" s="3" t="s">
        <v>96</v>
      </c>
      <c r="B10" s="109" t="s">
        <v>98</v>
      </c>
      <c r="C10" s="101">
        <v>2.7699999999999965</v>
      </c>
      <c r="D10" s="101"/>
      <c r="E10" s="101"/>
      <c r="F10" s="101">
        <f t="shared" si="3"/>
        <v>0</v>
      </c>
      <c r="G10" s="101">
        <f t="shared" si="4"/>
        <v>2.7699999999999965</v>
      </c>
      <c r="H10" s="101"/>
      <c r="I10" s="101"/>
      <c r="J10" s="101"/>
      <c r="K10" s="101"/>
      <c r="L10" s="101">
        <f t="shared" si="5"/>
        <v>2.7699999999999965</v>
      </c>
      <c r="M10" s="101"/>
      <c r="N10" s="101"/>
      <c r="O10" s="101"/>
      <c r="P10" s="129"/>
      <c r="Q10" s="125"/>
      <c r="R10" s="129">
        <v>0.01</v>
      </c>
      <c r="S10" s="125">
        <f>+P10+Q10+R10</f>
        <v>0.01</v>
      </c>
      <c r="T10" s="125"/>
      <c r="U10" s="125"/>
      <c r="V10" s="125"/>
      <c r="W10" s="125"/>
      <c r="X10" s="125">
        <f t="shared" si="2"/>
        <v>0</v>
      </c>
      <c r="Y10" s="125">
        <f t="shared" si="6"/>
        <v>2.7799999999999963</v>
      </c>
      <c r="Z10" s="142"/>
      <c r="AA10" s="103"/>
      <c r="AB10" s="130"/>
      <c r="AC10" s="103"/>
    </row>
    <row r="11" spans="1:29" ht="13.8" x14ac:dyDescent="0.3">
      <c r="A11" s="3" t="s">
        <v>97</v>
      </c>
      <c r="B11" s="109" t="s">
        <v>99</v>
      </c>
      <c r="C11" s="101">
        <v>1979343.2199999995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914516.87999999942</v>
      </c>
      <c r="H11" s="101"/>
      <c r="I11" s="101"/>
      <c r="J11" s="101"/>
      <c r="K11" s="101"/>
      <c r="L11" s="101">
        <f t="shared" si="5"/>
        <v>1979343.2199999995</v>
      </c>
      <c r="M11" s="101"/>
      <c r="N11" s="101"/>
      <c r="O11" s="101"/>
      <c r="P11" s="129"/>
      <c r="Q11" s="125"/>
      <c r="R11" s="125">
        <v>2954.66</v>
      </c>
      <c r="S11" s="125">
        <f>+P11+Q11+R11</f>
        <v>2954.66</v>
      </c>
      <c r="T11" s="125"/>
      <c r="U11" s="128"/>
      <c r="V11" s="128"/>
      <c r="W11" s="125"/>
      <c r="X11" s="125">
        <f>+T11+U11+V11+W11</f>
        <v>0</v>
      </c>
      <c r="Y11" s="125">
        <f t="shared" si="6"/>
        <v>1982297.8799999994</v>
      </c>
      <c r="Z11" s="143"/>
      <c r="AA11" s="103"/>
      <c r="AB11" s="130"/>
      <c r="AC11" s="103"/>
    </row>
    <row r="12" spans="1:29" ht="13.8" x14ac:dyDescent="0.3">
      <c r="A12" s="3" t="s">
        <v>100</v>
      </c>
      <c r="B12" s="109">
        <v>19</v>
      </c>
      <c r="C12" s="101">
        <v>977201.0199999999</v>
      </c>
      <c r="D12" s="125">
        <v>-876.14</v>
      </c>
      <c r="E12" s="101"/>
      <c r="F12" s="101">
        <f t="shared" si="3"/>
        <v>-876.14</v>
      </c>
      <c r="G12" s="101">
        <f t="shared" si="4"/>
        <v>976324.87999999989</v>
      </c>
      <c r="H12" s="101"/>
      <c r="I12" s="101"/>
      <c r="J12" s="101"/>
      <c r="K12" s="101"/>
      <c r="L12" s="101">
        <f t="shared" si="5"/>
        <v>977201.0199999999</v>
      </c>
      <c r="M12" s="101"/>
      <c r="N12" s="101"/>
      <c r="O12" s="101"/>
      <c r="P12" s="125"/>
      <c r="Q12" s="125"/>
      <c r="R12" s="125"/>
      <c r="S12" s="125">
        <f t="shared" ref="S12:S14" si="7">+P12+Q12+R12</f>
        <v>0</v>
      </c>
      <c r="T12" s="125"/>
      <c r="U12" s="103"/>
      <c r="V12" s="128"/>
      <c r="W12" s="125"/>
      <c r="X12" s="125">
        <f t="shared" si="2"/>
        <v>0</v>
      </c>
      <c r="Y12" s="125">
        <f t="shared" si="6"/>
        <v>977201.0199999999</v>
      </c>
      <c r="Z12" s="142"/>
      <c r="AA12" s="103"/>
      <c r="AB12" s="130"/>
      <c r="AC12" s="103"/>
    </row>
    <row r="13" spans="1:29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/>
      <c r="P13" s="125"/>
      <c r="Q13" s="125"/>
      <c r="R13" s="125"/>
      <c r="S13" s="125">
        <f t="shared" si="7"/>
        <v>0</v>
      </c>
      <c r="T13" s="125"/>
      <c r="U13" s="125"/>
      <c r="V13" s="125"/>
      <c r="W13" s="125"/>
      <c r="X13" s="125">
        <f>+T13+U13+V13+W13</f>
        <v>0</v>
      </c>
      <c r="Y13" s="125">
        <f t="shared" si="6"/>
        <v>1995919.65</v>
      </c>
      <c r="Z13" s="144"/>
      <c r="AA13" s="103"/>
      <c r="AB13" s="130"/>
      <c r="AC13" s="103"/>
    </row>
    <row r="14" spans="1:29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/>
      <c r="P14" s="135"/>
      <c r="Q14" s="135"/>
      <c r="R14" s="135"/>
      <c r="S14" s="132">
        <f t="shared" si="7"/>
        <v>0</v>
      </c>
      <c r="T14" s="117"/>
      <c r="U14" s="131"/>
      <c r="V14" s="131"/>
      <c r="W14" s="117"/>
      <c r="X14" s="135">
        <f>+T14+U14+V14+W14</f>
        <v>0</v>
      </c>
      <c r="Y14" s="135">
        <f t="shared" si="6"/>
        <v>-4.0512531995773315E-8</v>
      </c>
      <c r="Z14" s="141"/>
      <c r="AA14" s="103"/>
      <c r="AB14" s="128"/>
      <c r="AC14" s="103"/>
    </row>
    <row r="15" spans="1:29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R15" s="103"/>
      <c r="V15" s="103"/>
      <c r="Z15" s="140"/>
      <c r="AA15" s="103"/>
    </row>
    <row r="16" spans="1:29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3"/>
      <c r="Q16" s="103"/>
      <c r="R16" s="103"/>
      <c r="U16" s="103"/>
      <c r="V16" s="103"/>
      <c r="X16" s="103"/>
      <c r="Y16" s="103"/>
      <c r="Z16" s="103"/>
    </row>
    <row r="17" spans="1:24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Q17" s="103"/>
      <c r="R17" s="103"/>
      <c r="U17" s="103"/>
      <c r="V17" s="103"/>
      <c r="X17" s="103"/>
    </row>
    <row r="18" spans="1:24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37"/>
      <c r="R18" s="103"/>
      <c r="V18" s="103"/>
    </row>
    <row r="19" spans="1:24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37"/>
    </row>
    <row r="20" spans="1:24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03"/>
      <c r="R20" s="103"/>
    </row>
    <row r="21" spans="1:24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03"/>
      <c r="R21" s="103"/>
    </row>
    <row r="22" spans="1:24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03"/>
    </row>
    <row r="23" spans="1:24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24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4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4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4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1">
        <v>32574111.210000001</v>
      </c>
    </row>
    <row r="28" spans="1:24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v>26048558.079999998</v>
      </c>
    </row>
    <row r="29" spans="1:24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45">
        <f>+O27-O28</f>
        <v>6525553.1300000027</v>
      </c>
    </row>
    <row r="30" spans="1:24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>+O29-O6</f>
        <v>6525553.1300000027</v>
      </c>
    </row>
    <row r="31" spans="1:24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4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129</v>
      </c>
      <c r="O32" s="8">
        <v>27</v>
      </c>
    </row>
    <row r="33" spans="1:15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129</v>
      </c>
      <c r="O33" s="8">
        <v>27</v>
      </c>
    </row>
    <row r="34" spans="1:15" ht="13.8" x14ac:dyDescent="0.25">
      <c r="B34" s="105"/>
      <c r="N34" s="8"/>
      <c r="O34" s="8">
        <f>SUM(O32:O33)</f>
        <v>54</v>
      </c>
    </row>
    <row r="35" spans="1:15" ht="13.8" x14ac:dyDescent="0.25">
      <c r="N35" s="8"/>
      <c r="O35" s="8"/>
    </row>
  </sheetData>
  <mergeCells count="6">
    <mergeCell ref="A1:Y1"/>
    <mergeCell ref="A3:A4"/>
    <mergeCell ref="D3:F3"/>
    <mergeCell ref="P3:S3"/>
    <mergeCell ref="T3:X3"/>
    <mergeCell ref="P4:Q4"/>
  </mergeCells>
  <printOptions horizontalCentered="1"/>
  <pageMargins left="0.19685039370078741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OCTUBRE</vt:lpstr>
      <vt:lpstr>'CANON OCTUBRE'!Área_de_impresión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2024-03-12T22:08:16Z</cp:lastPrinted>
  <dcterms:created xsi:type="dcterms:W3CDTF">2007-04-18T23:17:12Z</dcterms:created>
  <dcterms:modified xsi:type="dcterms:W3CDTF">2024-03-19T21:29:54Z</dcterms:modified>
</cp:coreProperties>
</file>