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SETIEMBRE" sheetId="5" r:id="rId1"/>
  </sheets>
  <definedNames>
    <definedName name="_xlnm.Print_Area" localSheetId="0">SETIEMBRE!$A$1:$AP$277</definedName>
  </definedNames>
  <calcPr calcId="145621"/>
</workbook>
</file>

<file path=xl/calcChain.xml><?xml version="1.0" encoding="utf-8"?>
<calcChain xmlns="http://schemas.openxmlformats.org/spreadsheetml/2006/main">
  <c r="C202" i="5" l="1"/>
  <c r="C203" i="5"/>
  <c r="C204" i="5"/>
  <c r="C205" i="5"/>
  <c r="C206" i="5"/>
  <c r="C207" i="5"/>
  <c r="C208" i="5"/>
  <c r="C209" i="5"/>
  <c r="C201" i="5"/>
  <c r="D202" i="5"/>
  <c r="D203" i="5"/>
  <c r="D204" i="5"/>
  <c r="D205" i="5"/>
  <c r="D206" i="5"/>
  <c r="D207" i="5"/>
  <c r="D208" i="5"/>
  <c r="D209" i="5"/>
  <c r="D201" i="5"/>
  <c r="AE152" i="5"/>
  <c r="AE153" i="5"/>
  <c r="AE154" i="5"/>
  <c r="AE155" i="5"/>
  <c r="AE156" i="5"/>
  <c r="AE151" i="5"/>
  <c r="F126" i="5"/>
  <c r="G126" i="5"/>
  <c r="F75" i="5"/>
  <c r="F76" i="5"/>
  <c r="F77" i="5"/>
  <c r="F78" i="5"/>
  <c r="F79" i="5"/>
  <c r="D25" i="5"/>
  <c r="D31" i="5"/>
  <c r="D33" i="5" l="1"/>
  <c r="C33" i="5"/>
  <c r="C31" i="5"/>
  <c r="C25" i="5"/>
  <c r="D82" i="5"/>
  <c r="D107" i="5"/>
  <c r="D165" i="5"/>
  <c r="D150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G136" i="5"/>
  <c r="F136" i="5"/>
  <c r="G135" i="5"/>
  <c r="F135" i="5"/>
  <c r="G134" i="5"/>
  <c r="F134" i="5"/>
  <c r="G133" i="5"/>
  <c r="F133" i="5"/>
  <c r="G132" i="5"/>
  <c r="F132" i="5"/>
  <c r="E130" i="5"/>
  <c r="D130" i="5"/>
  <c r="C130" i="5"/>
  <c r="G127" i="5"/>
  <c r="F127" i="5"/>
  <c r="G125" i="5"/>
  <c r="F125" i="5"/>
  <c r="G124" i="5"/>
  <c r="F124" i="5"/>
  <c r="E122" i="5"/>
  <c r="D122" i="5"/>
  <c r="C122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E107" i="5"/>
  <c r="C107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E82" i="5"/>
  <c r="C82" i="5"/>
  <c r="G79" i="5"/>
  <c r="G78" i="5"/>
  <c r="G77" i="5"/>
  <c r="G76" i="5"/>
  <c r="G75" i="5"/>
  <c r="E73" i="5"/>
  <c r="D73" i="5"/>
  <c r="C73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E37" i="5"/>
  <c r="D37" i="5"/>
  <c r="C37" i="5"/>
  <c r="G34" i="5"/>
  <c r="F34" i="5"/>
  <c r="F33" i="5" s="1"/>
  <c r="E33" i="5"/>
  <c r="G33" i="5" s="1"/>
  <c r="G32" i="5"/>
  <c r="F32" i="5"/>
  <c r="F31" i="5" s="1"/>
  <c r="E31" i="5"/>
  <c r="G30" i="5"/>
  <c r="F30" i="5"/>
  <c r="G29" i="5"/>
  <c r="F29" i="5"/>
  <c r="G28" i="5"/>
  <c r="F28" i="5"/>
  <c r="G27" i="5"/>
  <c r="F27" i="5"/>
  <c r="G26" i="5"/>
  <c r="F26" i="5"/>
  <c r="E25" i="5"/>
  <c r="G21" i="5"/>
  <c r="F21" i="5"/>
  <c r="G20" i="5"/>
  <c r="F20" i="5"/>
  <c r="G19" i="5"/>
  <c r="F19" i="5"/>
  <c r="G18" i="5"/>
  <c r="F18" i="5"/>
  <c r="G17" i="5"/>
  <c r="F17" i="5"/>
  <c r="E14" i="5"/>
  <c r="D14" i="5"/>
  <c r="C14" i="5"/>
  <c r="G12" i="5"/>
  <c r="F12" i="5"/>
  <c r="G11" i="5"/>
  <c r="F11" i="5"/>
  <c r="E7" i="5"/>
  <c r="C7" i="5"/>
  <c r="G107" i="5" l="1"/>
  <c r="G25" i="5"/>
  <c r="F122" i="5"/>
  <c r="G31" i="5"/>
  <c r="G130" i="5"/>
  <c r="F82" i="5"/>
  <c r="G73" i="5"/>
  <c r="F14" i="5"/>
  <c r="G14" i="5"/>
  <c r="F107" i="5"/>
  <c r="F37" i="5"/>
  <c r="F73" i="5"/>
  <c r="G82" i="5"/>
  <c r="F25" i="5"/>
  <c r="G37" i="5"/>
  <c r="F130" i="5"/>
  <c r="G122" i="5"/>
  <c r="G10" i="5" l="1"/>
  <c r="D7" i="5"/>
  <c r="G7" i="5" s="1"/>
  <c r="F10" i="5"/>
  <c r="F7" i="5" s="1"/>
</calcChain>
</file>

<file path=xl/sharedStrings.xml><?xml version="1.0" encoding="utf-8"?>
<sst xmlns="http://schemas.openxmlformats.org/spreadsheetml/2006/main" count="250" uniqueCount="113">
  <si>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</si>
  <si>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</si>
  <si>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</si>
  <si>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</si>
  <si>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</si>
  <si>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</si>
  <si>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</si>
  <si>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</si>
  <si>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</si>
  <si>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</si>
  <si>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</si>
  <si>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</si>
  <si>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</si>
  <si>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</si>
  <si>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</si>
  <si>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</si>
  <si>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</si>
  <si>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</si>
  <si>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</si>
  <si>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</si>
  <si>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</si>
  <si>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</si>
  <si>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</si>
  <si>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</si>
  <si>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</si>
  <si>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</si>
  <si>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</si>
  <si>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</si>
  <si>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</si>
  <si>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</si>
  <si>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</si>
  <si>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</si>
  <si>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</si>
  <si>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</si>
  <si>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</si>
  <si>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</si>
  <si>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</si>
  <si>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</si>
  <si>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</si>
  <si>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</si>
  <si>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</si>
  <si>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</si>
  <si>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</si>
  <si>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</si>
  <si>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</si>
  <si>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</si>
  <si>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</si>
  <si>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</si>
  <si>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</si>
  <si>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</si>
  <si>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</si>
  <si>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</si>
  <si>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</si>
  <si>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</si>
  <si>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</si>
  <si>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</si>
  <si>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</si>
  <si>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</si>
  <si>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</si>
  <si>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</si>
  <si>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</si>
  <si>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</si>
  <si>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</si>
  <si>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</si>
  <si>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</si>
  <si>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</si>
  <si>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</si>
  <si>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</si>
  <si>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</si>
  <si>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</si>
  <si>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</si>
  <si>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</si>
  <si>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</si>
  <si>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</si>
  <si>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</si>
  <si>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</si>
  <si>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</si>
  <si>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</si>
  <si>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</si>
  <si>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</si>
  <si>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</si>
  <si>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</si>
  <si>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</si>
  <si>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</si>
  <si>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</si>
  <si>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</si>
  <si>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</si>
  <si>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</si>
  <si>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</si>
  <si>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</si>
  <si>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</si>
  <si>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</si>
  <si>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</si>
  <si>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</si>
  <si>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</si>
  <si>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</si>
  <si>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</si>
  <si>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</si>
  <si>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</si>
  <si>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</si>
  <si>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</si>
  <si>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5: 'Mayo</t>
  </si>
  <si>
    <t>6: 'Junio</t>
  </si>
  <si>
    <t>7: 'Julio</t>
  </si>
  <si>
    <t>8: 'Agosto</t>
  </si>
  <si>
    <t xml:space="preserve"> EJECUCIÓN PRESUPUESTAL ENERO -  SETIEMBRE 2022</t>
  </si>
  <si>
    <t>9: 'Setiembre</t>
  </si>
  <si>
    <t>FUENTE: SIAF - MODULO PRESUPUESTAL PLIEGO, FECHA DE CONSULTA (19.10.2022)</t>
  </si>
  <si>
    <t>OTRAS</t>
  </si>
  <si>
    <t>03: PLANEAMIENTO</t>
  </si>
  <si>
    <t>OTROS</t>
  </si>
  <si>
    <t>PROYECTOS</t>
  </si>
  <si>
    <t>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</si>
</sst>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0"/>
      <name val="Calibri"/>
      <family val="2"/>
      <scheme val="minor"/>
    </font>
    <font>
      <sz val="7.7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111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4" fillId="6" borderId="1" xfId="0" applyFont="1" applyFill="1" applyBorder="1" applyAlignment="1">
      <alignment horizontal="center" vertical="center"/>
    </xf>
    <xf numFmtId="0" fontId="37" fillId="4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 wrapText="1" readingOrder="1"/>
    </xf>
    <xf numFmtId="0" fontId="37" fillId="0" borderId="0" xfId="0" applyFont="1" applyFill="1" applyBorder="1" applyAlignment="1">
      <alignment horizontal="left" vertical="center" wrapText="1" indent="3" readingOrder="1"/>
    </xf>
    <xf numFmtId="3" fontId="37" fillId="0" borderId="0" xfId="1" applyNumberFormat="1" applyFont="1" applyFill="1" applyBorder="1" applyAlignment="1">
      <alignment horizontal="right" vertical="center" wrapText="1" readingOrder="1"/>
    </xf>
    <xf numFmtId="10" fontId="37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38" fillId="0" borderId="0" xfId="0" applyFont="1" applyFill="1" applyBorder="1"/>
    <xf numFmtId="10" fontId="38" fillId="0" borderId="0" xfId="0" applyNumberFormat="1" applyFont="1" applyFill="1" applyBorder="1"/>
    <xf numFmtId="3" fontId="38" fillId="0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 b="1"/>
            </a:pPr>
            <a:r>
              <a:rPr lang="es-PE" sz="1400" b="1"/>
              <a:t>PLIEGO 445 GOBIERNO REGIONAL DE CAJAMARCA</a:t>
            </a:r>
          </a:p>
          <a:p>
            <a:pPr algn="ctr">
              <a:defRPr sz="1400" b="1"/>
            </a:pPr>
            <a:r>
              <a:rPr lang="es-PE" sz="1400" b="1"/>
              <a:t>EJECUCIÓN POR CATEGORÍAS DE GASTO A NIVEL DE PLIEGO,</a:t>
            </a:r>
          </a:p>
          <a:p>
            <a:pPr algn="ctr">
              <a:defRPr sz="1400" b="1"/>
            </a:pPr>
            <a:r>
              <a:rPr lang="es-PE" sz="1400" b="1"/>
              <a:t>ENERO - SETIEMBRE 2022</a:t>
            </a:r>
          </a:p>
        </c:rich>
      </c:tx>
      <c:layout>
        <c:manualLayout>
          <c:xMode val="edge"/>
          <c:yMode val="edge"/>
          <c:x val="0.21750288676934909"/>
          <c:y val="3.93954367349769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5333213781839"/>
          <c:y val="0.15470721169282739"/>
          <c:w val="0.77964545059750545"/>
          <c:h val="0.766196965794849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SETIEMBRE!$C$9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SETIEMBRE!$C$10:$C$12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SETIEMBRE!$D$9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SETIEMBRE!$D$10:$D$12</c:f>
              <c:numCache>
                <c:formatCode>#,##0</c:formatCode>
                <c:ptCount val="3"/>
                <c:pt idx="0">
                  <c:v>2333127041</c:v>
                </c:pt>
                <c:pt idx="1">
                  <c:v>909145336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12768"/>
        <c:axId val="110114304"/>
      </c:barChart>
      <c:lineChart>
        <c:grouping val="standard"/>
        <c:varyColors val="0"/>
        <c:ser>
          <c:idx val="2"/>
          <c:order val="2"/>
          <c:tx>
            <c:strRef>
              <c:f>SETIEMBRE!$E$9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SETIEMBRE!$B$10:$B$12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SETIEMBRE!$G$10:$G$12</c:f>
              <c:numCache>
                <c:formatCode>0%</c:formatCode>
                <c:ptCount val="3"/>
                <c:pt idx="0">
                  <c:v>0.71065159284654655</c:v>
                </c:pt>
                <c:pt idx="1">
                  <c:v>0.24118058611478155</c:v>
                </c:pt>
                <c:pt idx="2">
                  <c:v>0.55458878365599018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5840"/>
        <c:axId val="110117632"/>
      </c:lineChart>
      <c:catAx>
        <c:axId val="1101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114304"/>
        <c:crosses val="autoZero"/>
        <c:auto val="1"/>
        <c:lblAlgn val="ctr"/>
        <c:lblOffset val="100"/>
        <c:noMultiLvlLbl val="0"/>
      </c:catAx>
      <c:valAx>
        <c:axId val="1101143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112768"/>
        <c:crosses val="autoZero"/>
        <c:crossBetween val="between"/>
      </c:valAx>
      <c:catAx>
        <c:axId val="110115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0117632"/>
        <c:crosses val="autoZero"/>
        <c:auto val="1"/>
        <c:lblAlgn val="ctr"/>
        <c:lblOffset val="100"/>
        <c:noMultiLvlLbl val="0"/>
      </c:catAx>
      <c:valAx>
        <c:axId val="11011763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115840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5868196637722241"/>
          <c:y val="0.47971907489583748"/>
          <c:w val="0.10378843177147234"/>
          <c:h val="0.1000437321572427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 PLIEGO 445 GOBIERNO REGIONAL DE CAJAMARCA</a:t>
            </a:r>
          </a:p>
          <a:p>
            <a:pPr>
              <a:defRPr/>
            </a:pPr>
            <a:r>
              <a:rPr lang="es-PE"/>
              <a:t>EJECUCIÓN PRESUPUESTAL, ACUMULADO POR TODA FUENTE DE FINANCIAMIENTO </a:t>
            </a:r>
          </a:p>
          <a:p>
            <a:pPr>
              <a:defRPr/>
            </a:pPr>
            <a:r>
              <a:rPr lang="es-PE"/>
              <a:t>ENERO - SETIEMBRE 2022</a:t>
            </a:r>
          </a:p>
        </c:rich>
      </c:tx>
      <c:layout>
        <c:manualLayout>
          <c:xMode val="edge"/>
          <c:yMode val="edge"/>
          <c:x val="0.15104511860088979"/>
          <c:y val="6.242187650644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3980463331118"/>
          <c:y val="0.1797601525601189"/>
          <c:w val="0.76851456503959881"/>
          <c:h val="0.710012735173708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SETIEMBRE!$C$6:$E$6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SETIEMBRE!$C$7:$E$7</c:f>
              <c:numCache>
                <c:formatCode>#,##0</c:formatCode>
                <c:ptCount val="3"/>
                <c:pt idx="0">
                  <c:v>2410377765</c:v>
                </c:pt>
                <c:pt idx="1">
                  <c:v>3306966024</c:v>
                </c:pt>
                <c:pt idx="2">
                  <c:v>1913187024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1936"/>
        <c:axId val="110153728"/>
      </c:barChart>
      <c:catAx>
        <c:axId val="11015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153728"/>
        <c:crosses val="autoZero"/>
        <c:auto val="1"/>
        <c:lblAlgn val="ctr"/>
        <c:lblOffset val="100"/>
        <c:noMultiLvlLbl val="0"/>
      </c:catAx>
      <c:valAx>
        <c:axId val="1101537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15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PE" b="1"/>
              <a:t>PLIEGO 445 GOBIERNO REGIONAL DE CAJAMARCA</a:t>
            </a:r>
          </a:p>
          <a:p>
            <a:pPr>
              <a:defRPr b="1"/>
            </a:pPr>
            <a:r>
              <a:rPr lang="es-PE" sz="1400" b="1"/>
              <a:t>ACTIVIDADES: EJECUCIÓN POR FUENTE DE FINANCIAMIENTO A NIVEL DE PLIEGO </a:t>
            </a:r>
          </a:p>
          <a:p>
            <a:pPr>
              <a:defRPr b="1"/>
            </a:pPr>
            <a:r>
              <a:rPr lang="es-PE" sz="1400" b="1"/>
              <a:t>ENERO - SETIEMBRE 2022</a:t>
            </a:r>
          </a:p>
        </c:rich>
      </c:tx>
      <c:layout>
        <c:manualLayout>
          <c:xMode val="edge"/>
          <c:yMode val="edge"/>
          <c:x val="0.15685295746199651"/>
          <c:y val="4.7638627146179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12091592255"/>
          <c:y val="0.15805270113138165"/>
          <c:w val="0.81954501025409876"/>
          <c:h val="0.69733393743386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SETIEMBRE!$C$74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SETIEMBRE!$B$75:$B$79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SETIEMBRE!$C$75:$C$79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SETIEMBRE!$D$74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SETIEMBRE!$B$75:$B$79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SETIEMBRE!$D$75:$D$79</c:f>
              <c:numCache>
                <c:formatCode>#,##0</c:formatCode>
                <c:ptCount val="5"/>
                <c:pt idx="0">
                  <c:v>2176252810</c:v>
                </c:pt>
                <c:pt idx="1">
                  <c:v>20523837</c:v>
                </c:pt>
                <c:pt idx="2">
                  <c:v>62143471</c:v>
                </c:pt>
                <c:pt idx="3">
                  <c:v>85829148</c:v>
                </c:pt>
                <c:pt idx="4">
                  <c:v>93472824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34720"/>
        <c:axId val="110336256"/>
      </c:barChart>
      <c:lineChart>
        <c:grouping val="stacked"/>
        <c:varyColors val="0"/>
        <c:ser>
          <c:idx val="2"/>
          <c:order val="2"/>
          <c:tx>
            <c:strRef>
              <c:f>SETIEMBRE!$E$74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SETIEMBRE!$B$75:$B$79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SETIEMBRE!$G$75:$G$79</c:f>
              <c:numCache>
                <c:formatCode>0%</c:formatCode>
                <c:ptCount val="5"/>
                <c:pt idx="0">
                  <c:v>0.71303521165815287</c:v>
                </c:pt>
                <c:pt idx="1">
                  <c:v>0.45702823502252526</c:v>
                </c:pt>
                <c:pt idx="2">
                  <c:v>0.95197312039425674</c:v>
                </c:pt>
                <c:pt idx="3">
                  <c:v>0.51584372013106783</c:v>
                </c:pt>
                <c:pt idx="4">
                  <c:v>0.46648316734284179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0336"/>
        <c:axId val="110351872"/>
      </c:lineChart>
      <c:catAx>
        <c:axId val="1103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336256"/>
        <c:crosses val="autoZero"/>
        <c:auto val="1"/>
        <c:lblAlgn val="ctr"/>
        <c:lblOffset val="100"/>
        <c:noMultiLvlLbl val="0"/>
      </c:catAx>
      <c:valAx>
        <c:axId val="1103362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334720"/>
        <c:crosses val="autoZero"/>
        <c:crossBetween val="between"/>
      </c:valAx>
      <c:catAx>
        <c:axId val="11035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0351872"/>
        <c:crosses val="autoZero"/>
        <c:auto val="1"/>
        <c:lblAlgn val="ctr"/>
        <c:lblOffset val="100"/>
        <c:noMultiLvlLbl val="0"/>
      </c:catAx>
      <c:valAx>
        <c:axId val="1103518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350336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s-PE" sz="1400" b="1"/>
              <a:t>PLIEGO 445 GOBIERNO REGIONAL DE CAJAMARCA</a:t>
            </a:r>
          </a:p>
          <a:p>
            <a:pPr>
              <a:defRPr sz="1400" b="1"/>
            </a:pPr>
            <a:r>
              <a:rPr lang="es-PE" sz="1400" b="1"/>
              <a:t>PROYECTOS: EJECUCIÓN POR FUENTE DE FINANCIAMIENTO A NIVEL DE PLIEGO</a:t>
            </a:r>
          </a:p>
          <a:p>
            <a:pPr>
              <a:defRPr sz="1400" b="1"/>
            </a:pPr>
            <a:r>
              <a:rPr lang="es-PE" sz="1400" b="1"/>
              <a:t>ENERO - SETIEMBRE 2022</a:t>
            </a:r>
          </a:p>
        </c:rich>
      </c:tx>
      <c:layout>
        <c:manualLayout>
          <c:xMode val="edge"/>
          <c:yMode val="edge"/>
          <c:x val="0.14021043710839928"/>
          <c:y val="4.4781629918774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5281801495360306"/>
          <c:w val="0.81954501025409876"/>
          <c:h val="0.69054389574301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SETIEMBRE!$C$74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SETIEMBRE!$B$124:$B$127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SETIEMBRE!$C$124:$C$127</c:f>
              <c:numCache>
                <c:formatCode>#,##0</c:formatCode>
                <c:ptCount val="4"/>
                <c:pt idx="0">
                  <c:v>108470177</c:v>
                </c:pt>
                <c:pt idx="1">
                  <c:v>0</c:v>
                </c:pt>
                <c:pt idx="2">
                  <c:v>0</c:v>
                </c:pt>
                <c:pt idx="3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SETIEMBRE!$D$74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SETIEMBRE!$B$124:$B$127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SETIEMBRE!$D$124:$D$127</c:f>
              <c:numCache>
                <c:formatCode>#,##0</c:formatCode>
                <c:ptCount val="4"/>
                <c:pt idx="0">
                  <c:v>127691961</c:v>
                </c:pt>
                <c:pt idx="1">
                  <c:v>255403578</c:v>
                </c:pt>
                <c:pt idx="2">
                  <c:v>74971</c:v>
                </c:pt>
                <c:pt idx="3">
                  <c:v>485573424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13696"/>
        <c:axId val="110415232"/>
      </c:barChart>
      <c:lineChart>
        <c:grouping val="standard"/>
        <c:varyColors val="0"/>
        <c:ser>
          <c:idx val="2"/>
          <c:order val="2"/>
          <c:tx>
            <c:strRef>
              <c:f>SETIEMBRE!$E$74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1.013843999903565E-2"/>
                  <c:y val="-2.562431279378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40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SETIEMBRE!$B$124:$B$127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SETIEMBRE!$G$124:$G$127</c:f>
              <c:numCache>
                <c:formatCode>0%</c:formatCode>
                <c:ptCount val="4"/>
                <c:pt idx="0">
                  <c:v>0.44228640203904457</c:v>
                </c:pt>
                <c:pt idx="1">
                  <c:v>0.18010506493374184</c:v>
                </c:pt>
                <c:pt idx="2">
                  <c:v>0</c:v>
                </c:pt>
                <c:pt idx="3">
                  <c:v>0.21119243132218868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29312"/>
        <c:axId val="110430848"/>
      </c:lineChart>
      <c:catAx>
        <c:axId val="1104136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415232"/>
        <c:crosses val="autoZero"/>
        <c:auto val="1"/>
        <c:lblAlgn val="ctr"/>
        <c:lblOffset val="100"/>
        <c:noMultiLvlLbl val="0"/>
      </c:catAx>
      <c:valAx>
        <c:axId val="110415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413696"/>
        <c:crosses val="autoZero"/>
        <c:crossBetween val="between"/>
      </c:valAx>
      <c:catAx>
        <c:axId val="11042931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10430848"/>
        <c:crosses val="autoZero"/>
        <c:auto val="1"/>
        <c:lblAlgn val="ctr"/>
        <c:lblOffset val="100"/>
        <c:noMultiLvlLbl val="0"/>
      </c:catAx>
      <c:valAx>
        <c:axId val="11043084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10429312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ACTIVIDADES POR FUNCIÓN, EJECUCIÓN A NIVEL DE PLIEGO </a:t>
            </a:r>
          </a:p>
          <a:p>
            <a:pPr>
              <a:defRPr/>
            </a:pPr>
            <a:r>
              <a:rPr lang="es-PE"/>
              <a:t>ENERO - SETIEMBRE 2022</a:t>
            </a:r>
          </a:p>
        </c:rich>
      </c:tx>
      <c:layout>
        <c:manualLayout>
          <c:xMode val="edge"/>
          <c:yMode val="edge"/>
          <c:x val="0.14863647201481561"/>
          <c:y val="3.7559269557360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6464972131389116"/>
          <c:w val="0.76924851311415343"/>
          <c:h val="0.75305570611783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SETIEMBRE!$AC$76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SETIEMBRE!$AA$77:$AA$84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SETIEMBRE!$AC$77:$AC$84</c:f>
              <c:numCache>
                <c:formatCode>#,##0</c:formatCode>
                <c:ptCount val="8"/>
                <c:pt idx="0">
                  <c:v>1377470930</c:v>
                </c:pt>
                <c:pt idx="1">
                  <c:v>747670942</c:v>
                </c:pt>
                <c:pt idx="2">
                  <c:v>85720357</c:v>
                </c:pt>
                <c:pt idx="3">
                  <c:v>65533394</c:v>
                </c:pt>
                <c:pt idx="4">
                  <c:v>64258699</c:v>
                </c:pt>
                <c:pt idx="5">
                  <c:v>41820667</c:v>
                </c:pt>
                <c:pt idx="6">
                  <c:v>23107306</c:v>
                </c:pt>
                <c:pt idx="7">
                  <c:v>32639795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46752"/>
        <c:axId val="126621568"/>
      </c:barChart>
      <c:lineChart>
        <c:grouping val="standard"/>
        <c:varyColors val="0"/>
        <c:ser>
          <c:idx val="2"/>
          <c:order val="1"/>
          <c:tx>
            <c:strRef>
              <c:f>SETIEMBRE!$AE$76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SETIEMBRE!$AA$77:$AA$84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SETIEMBRE!$AE$77:$AE$84</c:f>
              <c:numCache>
                <c:formatCode>0.00%</c:formatCode>
                <c:ptCount val="8"/>
                <c:pt idx="0">
                  <c:v>0.76043584672962938</c:v>
                </c:pt>
                <c:pt idx="1">
                  <c:v>0.67159349894863241</c:v>
                </c:pt>
                <c:pt idx="2">
                  <c:v>0.76793675742624357</c:v>
                </c:pt>
                <c:pt idx="3">
                  <c:v>0.3937649101464209</c:v>
                </c:pt>
                <c:pt idx="4">
                  <c:v>0.55834262999940287</c:v>
                </c:pt>
                <c:pt idx="5">
                  <c:v>0.19104963103529649</c:v>
                </c:pt>
                <c:pt idx="6">
                  <c:v>0.55394146768991592</c:v>
                </c:pt>
                <c:pt idx="7">
                  <c:v>0.31408359029215716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68416"/>
        <c:axId val="130549632"/>
      </c:lineChart>
      <c:catAx>
        <c:axId val="12434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6621568"/>
        <c:crosses val="autoZero"/>
        <c:auto val="1"/>
        <c:lblAlgn val="ctr"/>
        <c:lblOffset val="100"/>
        <c:noMultiLvlLbl val="0"/>
      </c:catAx>
      <c:valAx>
        <c:axId val="12662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346752"/>
        <c:crosses val="autoZero"/>
        <c:crossBetween val="between"/>
      </c:valAx>
      <c:valAx>
        <c:axId val="1305496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70668416"/>
        <c:crosses val="max"/>
        <c:crossBetween val="between"/>
      </c:valAx>
      <c:catAx>
        <c:axId val="17066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130549632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PLIEGO 445 GOBIERNO REGIONAL DE CAJAMARCA</a:t>
            </a:r>
          </a:p>
          <a:p>
            <a:pPr>
              <a:defRPr/>
            </a:pPr>
            <a:r>
              <a:rPr lang="es-PE"/>
              <a:t>PROYECTOS POR FUNCIÓN, EJECUCIÓN A NIVEL DE PLIEGO </a:t>
            </a:r>
          </a:p>
          <a:p>
            <a:pPr>
              <a:defRPr/>
            </a:pPr>
            <a:r>
              <a:rPr lang="es-PE"/>
              <a:t>ENERO - SETIEMBRE 2022</a:t>
            </a:r>
          </a:p>
        </c:rich>
      </c:tx>
      <c:layout>
        <c:manualLayout>
          <c:xMode val="edge"/>
          <c:yMode val="edge"/>
          <c:x val="0.14863647201481561"/>
          <c:y val="3.7559269557360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6464972131389116"/>
          <c:w val="0.76924851311415343"/>
          <c:h val="0.753055706117837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SETIEMBRE!$AC$150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SETIEMBRE!$B$132:$B$145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09: TURISMO</c:v>
                </c:pt>
                <c:pt idx="3">
                  <c:v>10: AGROPECUARIA</c:v>
                </c:pt>
                <c:pt idx="4">
                  <c:v>11: PESCA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SETIEMBRE!$AC$151:$AC$156</c:f>
              <c:numCache>
                <c:formatCode>#,##0</c:formatCode>
                <c:ptCount val="6"/>
                <c:pt idx="0">
                  <c:v>275073868</c:v>
                </c:pt>
                <c:pt idx="1">
                  <c:v>240267289</c:v>
                </c:pt>
                <c:pt idx="2">
                  <c:v>158705275</c:v>
                </c:pt>
                <c:pt idx="3">
                  <c:v>70293904</c:v>
                </c:pt>
                <c:pt idx="4">
                  <c:v>64928403</c:v>
                </c:pt>
                <c:pt idx="5">
                  <c:v>59475195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68320"/>
        <c:axId val="118589312"/>
      </c:barChart>
      <c:lineChart>
        <c:grouping val="standard"/>
        <c:varyColors val="0"/>
        <c:ser>
          <c:idx val="2"/>
          <c:order val="1"/>
          <c:tx>
            <c:strRef>
              <c:f>SETIEMBRE!$AE$150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SETIEMBRE!$B$132:$B$145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09: TURISMO</c:v>
                </c:pt>
                <c:pt idx="3">
                  <c:v>10: AGROPECUARIA</c:v>
                </c:pt>
                <c:pt idx="4">
                  <c:v>11: PESCA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SETIEMBRE!$AE$151:$AE$156</c:f>
              <c:numCache>
                <c:formatCode>0.00%</c:formatCode>
                <c:ptCount val="6"/>
                <c:pt idx="0">
                  <c:v>0.31062148731627243</c:v>
                </c:pt>
                <c:pt idx="1">
                  <c:v>0.15582897345630767</c:v>
                </c:pt>
                <c:pt idx="2">
                  <c:v>0.20801105697337408</c:v>
                </c:pt>
                <c:pt idx="3">
                  <c:v>0.37679282971678457</c:v>
                </c:pt>
                <c:pt idx="4">
                  <c:v>0.22520045657060131</c:v>
                </c:pt>
                <c:pt idx="5">
                  <c:v>0.13485070540752325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47424"/>
        <c:axId val="118616448"/>
      </c:lineChart>
      <c:catAx>
        <c:axId val="11736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89312"/>
        <c:crosses val="autoZero"/>
        <c:auto val="1"/>
        <c:lblAlgn val="ctr"/>
        <c:lblOffset val="100"/>
        <c:noMultiLvlLbl val="0"/>
      </c:catAx>
      <c:valAx>
        <c:axId val="118589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7368320"/>
        <c:crosses val="autoZero"/>
        <c:crossBetween val="between"/>
      </c:valAx>
      <c:valAx>
        <c:axId val="1186164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18647424"/>
        <c:crosses val="max"/>
        <c:crossBetween val="between"/>
      </c:valAx>
      <c:catAx>
        <c:axId val="118647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186164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1797899396555282E-2"/>
          <c:h val="4.653267801885891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PLIEGO 445 GOBIERNO REGIONAL DE CAJAMARCA</a:t>
            </a:r>
          </a:p>
          <a:p>
            <a:pPr>
              <a:defRPr sz="1400"/>
            </a:pPr>
            <a:r>
              <a:rPr lang="es-PE" sz="1400"/>
              <a:t>EVOLUCIÓN MENSUAL DE EJECUCIÓN PRESUPUESTAL POR MES</a:t>
            </a:r>
          </a:p>
          <a:p>
            <a:pPr>
              <a:defRPr sz="1400"/>
            </a:pPr>
            <a:r>
              <a:rPr lang="es-PE" sz="1400"/>
              <a:t>ENERO - SETIEMBRE 2022</a:t>
            </a:r>
          </a:p>
        </c:rich>
      </c:tx>
      <c:layout>
        <c:manualLayout>
          <c:xMode val="edge"/>
          <c:yMode val="edge"/>
          <c:x val="0.22037178063862745"/>
          <c:y val="4.299056836577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8855616784324"/>
          <c:y val="0.1769290945610838"/>
          <c:w val="0.8242045704063683"/>
          <c:h val="0.68552207418998601"/>
        </c:manualLayout>
      </c:layout>
      <c:lineChart>
        <c:grouping val="standard"/>
        <c:varyColors val="0"/>
        <c:ser>
          <c:idx val="0"/>
          <c:order val="0"/>
          <c:tx>
            <c:strRef>
              <c:f>SETIEMBRE!$C$200</c:f>
              <c:strCache>
                <c:ptCount val="1"/>
                <c:pt idx="0">
                  <c:v>PROYECTOS</c:v>
                </c:pt>
              </c:strCache>
            </c:strRef>
          </c:tx>
          <c:cat>
            <c:strRef>
              <c:f>SETIEMBRE!$B$201:$B$209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SETIEMBRE!$C$201:$C$209</c:f>
              <c:numCache>
                <c:formatCode>#,##0</c:formatCode>
                <c:ptCount val="9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20346303</c:v>
                </c:pt>
                <c:pt idx="8">
                  <c:v>33528089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SETIEMBRE!$D$200</c:f>
              <c:strCache>
                <c:ptCount val="1"/>
                <c:pt idx="0">
                  <c:v>ACTIVIDADES</c:v>
                </c:pt>
              </c:strCache>
            </c:strRef>
          </c:tx>
          <c:cat>
            <c:strRef>
              <c:f>SETIEMBRE!$B$201:$B$209</c:f>
              <c:strCache>
                <c:ptCount val="9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</c:strCache>
            </c:strRef>
          </c:cat>
          <c:val>
            <c:numRef>
              <c:f>SETIEMBRE!$D$201:$D$209</c:f>
              <c:numCache>
                <c:formatCode>#,##0</c:formatCode>
                <c:ptCount val="9"/>
                <c:pt idx="0">
                  <c:v>166808773</c:v>
                </c:pt>
                <c:pt idx="1">
                  <c:v>163606572</c:v>
                </c:pt>
                <c:pt idx="2">
                  <c:v>191170229</c:v>
                </c:pt>
                <c:pt idx="3">
                  <c:v>183237554</c:v>
                </c:pt>
                <c:pt idx="4">
                  <c:v>186648279</c:v>
                </c:pt>
                <c:pt idx="5">
                  <c:v>204177820</c:v>
                </c:pt>
                <c:pt idx="6">
                  <c:v>224075592</c:v>
                </c:pt>
                <c:pt idx="7">
                  <c:v>193560412</c:v>
                </c:pt>
                <c:pt idx="8">
                  <c:v>194876466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11232"/>
        <c:axId val="110512768"/>
      </c:lineChart>
      <c:catAx>
        <c:axId val="110511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0512768"/>
        <c:crosses val="autoZero"/>
        <c:auto val="1"/>
        <c:lblAlgn val="ctr"/>
        <c:lblOffset val="100"/>
        <c:noMultiLvlLbl val="0"/>
      </c:catAx>
      <c:valAx>
        <c:axId val="1105127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051123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703008</xdr:colOff>
      <xdr:row>39</xdr:row>
      <xdr:rowOff>224558</xdr:rowOff>
    </xdr:from>
    <xdr:to>
      <xdr:col>23</xdr:col>
      <xdr:colOff>181829</xdr:colOff>
      <xdr:row>69</xdr:row>
      <xdr:rowOff>158750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180385</xdr:colOff>
      <xdr:row>4</xdr:row>
      <xdr:rowOff>174774</xdr:rowOff>
    </xdr:from>
    <xdr:to>
      <xdr:col>23</xdr:col>
      <xdr:colOff>460888</xdr:colOff>
      <xdr:row>33</xdr:row>
      <xdr:rowOff>269785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114300</xdr:rowOff>
    </xdr:from>
    <xdr:to>
      <xdr:col>7</xdr:col>
      <xdr:colOff>3499</xdr:colOff>
      <xdr:row>3</xdr:row>
      <xdr:rowOff>9525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114300"/>
          <a:ext cx="82223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47625</xdr:rowOff>
    </xdr:from>
    <xdr:to>
      <xdr:col>1</xdr:col>
      <xdr:colOff>685800</xdr:colOff>
      <xdr:row>2</xdr:row>
      <xdr:rowOff>180975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464179</xdr:colOff>
      <xdr:row>111</xdr:row>
      <xdr:rowOff>158750</xdr:rowOff>
    </xdr:from>
    <xdr:to>
      <xdr:col>24</xdr:col>
      <xdr:colOff>158750</xdr:colOff>
      <xdr:row>143</xdr:row>
      <xdr:rowOff>209250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663669</xdr:colOff>
      <xdr:row>189</xdr:row>
      <xdr:rowOff>65366</xdr:rowOff>
    </xdr:from>
    <xdr:to>
      <xdr:col>23</xdr:col>
      <xdr:colOff>714375</xdr:colOff>
      <xdr:row>272</xdr:row>
      <xdr:rowOff>8150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522339</xdr:colOff>
      <xdr:row>77</xdr:row>
      <xdr:rowOff>87875</xdr:rowOff>
    </xdr:from>
    <xdr:to>
      <xdr:col>24</xdr:col>
      <xdr:colOff>107540</xdr:colOff>
      <xdr:row>109</xdr:row>
      <xdr:rowOff>46089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603250</xdr:colOff>
      <xdr:row>147</xdr:row>
      <xdr:rowOff>312780</xdr:rowOff>
    </xdr:from>
    <xdr:to>
      <xdr:col>23</xdr:col>
      <xdr:colOff>730250</xdr:colOff>
      <xdr:row>187</xdr:row>
      <xdr:rowOff>79375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706733</xdr:colOff>
      <xdr:row>4</xdr:row>
      <xdr:rowOff>270384</xdr:rowOff>
    </xdr:from>
    <xdr:to>
      <xdr:col>41</xdr:col>
      <xdr:colOff>532279</xdr:colOff>
      <xdr:row>32</xdr:row>
      <xdr:rowOff>322168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0.79312</cdr:x>
      <cdr:y>0.03761</cdr:y>
    </cdr:from>
    <cdr:to>
      <cdr:x>0.89731</cdr:x>
      <cdr:y>0.13708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545902" y="355745"/>
          <a:ext cx="1254025" cy="940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0.79857</cdr:x>
      <cdr:y>0.05386</cdr:y>
    </cdr:from>
    <cdr:to>
      <cdr:x>0.92098</cdr:x>
      <cdr:y>0.16133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643185" y="499300"/>
          <a:ext cx="1478241" cy="996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0.71974</cdr:x>
      <cdr:y>0.38995</cdr:y>
    </cdr:from>
    <cdr:to>
      <cdr:x>0.81855</cdr:x>
      <cdr:y>0.47405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54972" y="3680583"/>
          <a:ext cx="12019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0.86703</cdr:x>
      <cdr:y>0.09441</cdr:y>
    </cdr:from>
    <cdr:to>
      <cdr:x>0.9422</cdr:x>
      <cdr:y>0.19129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46579" y="8911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0.74759</cdr:x>
      <cdr:y>0.61559</cdr:y>
    </cdr:from>
    <cdr:to>
      <cdr:x>0.85491</cdr:x>
      <cdr:y>0.70825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9093794" y="5810263"/>
          <a:ext cx="1305415" cy="87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3600">
              <a:latin typeface="Berlin Sans FB Demi" panose="020E0802020502020306" pitchFamily="34" charset="0"/>
            </a:rPr>
            <a:t>58%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0.83324</cdr:x>
      <cdr:y>0.03657</cdr:y>
    </cdr:from>
    <cdr:to>
      <cdr:x>0.92885</cdr:x>
      <cdr:y>0.13561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11228" y="338180"/>
          <a:ext cx="1206204" cy="915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0.83215</cdr:x>
      <cdr:y>0.03584</cdr:y>
    </cdr:from>
    <cdr:to>
      <cdr:x>0.93004</cdr:x>
      <cdr:y>0.12788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83014" y="346825"/>
          <a:ext cx="1233133" cy="890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0.8186</cdr:x>
      <cdr:y>0.02767</cdr:y>
    </cdr:from>
    <cdr:to>
      <cdr:x>0.91985</cdr:x>
      <cdr:y>0.14177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09490" y="245248"/>
          <a:ext cx="1299846" cy="1011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9"/>
  <sheetViews>
    <sheetView showGridLines="0" tabSelected="1" view="pageBreakPreview" zoomScale="33" zoomScaleNormal="71" zoomScaleSheetLayoutView="33" workbookViewId="0">
      <selection activeCell="AB43" sqref="AB43"/>
    </sheetView>
  </sheetViews>
  <sheetFormatPr baseColWidth="10" defaultRowHeight="9.75" x14ac:dyDescent="0.15"/>
  <cols>
    <col min="1" max="1" width="2.28515625" style="1" customWidth="1"/>
    <col min="2" max="2" width="71.140625" style="1" customWidth="1"/>
    <col min="3" max="3" width="18.85546875" style="2" customWidth="1"/>
    <col min="4" max="4" width="20" style="2" customWidth="1"/>
    <col min="5" max="5" width="19.28515625" style="2" customWidth="1"/>
    <col min="6" max="6" width="17.42578125" style="2" customWidth="1"/>
    <col min="7" max="7" width="12.57031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26" width="11.42578125" style="1"/>
    <col min="27" max="27" width="19.7109375" style="1" customWidth="1"/>
    <col min="28" max="28" width="12.28515625" style="1" customWidth="1"/>
    <col min="29" max="29" width="12.5703125" style="1" customWidth="1"/>
    <col min="30" max="30" width="14.5703125" style="1" customWidth="1"/>
    <col min="31" max="16384" width="11.42578125" style="1"/>
  </cols>
  <sheetData>
    <row r="1" spans="1:20" ht="18" customHeight="1" x14ac:dyDescent="0.15">
      <c r="B1" s="80" t="s">
        <v>0</v>
      </c>
      <c r="C1" s="80"/>
      <c r="D1" s="80"/>
      <c r="E1" s="80"/>
      <c r="F1" s="80"/>
      <c r="G1" s="80"/>
      <c r="H1" s="29"/>
    </row>
    <row r="2" spans="1:20" ht="19.5" customHeight="1" x14ac:dyDescent="0.15">
      <c r="B2" s="81" t="s">
        <v>1</v>
      </c>
      <c r="C2" s="81"/>
      <c r="D2" s="81"/>
      <c r="E2" s="81"/>
      <c r="F2" s="81"/>
      <c r="G2" s="81"/>
      <c r="H2" s="29"/>
    </row>
    <row r="3" spans="1:20" ht="19.5" customHeight="1" x14ac:dyDescent="0.15">
      <c r="B3" s="82" t="s">
        <v>2</v>
      </c>
      <c r="C3" s="82"/>
      <c r="D3" s="82"/>
      <c r="E3" s="82"/>
      <c r="F3" s="82"/>
      <c r="G3" s="82"/>
      <c r="H3" s="29"/>
    </row>
    <row r="4" spans="1:20" ht="7.5" customHeight="1" x14ac:dyDescent="0.25">
      <c r="B4" s="26"/>
      <c r="C4" s="27"/>
      <c r="D4" s="27"/>
      <c r="E4" s="27"/>
      <c r="F4" s="27"/>
      <c r="G4" s="28"/>
    </row>
    <row r="5" spans="1:20" ht="25.5" customHeight="1" x14ac:dyDescent="0.15">
      <c r="A5" s="5"/>
      <c r="B5" s="83" t="s">
        <v>105</v>
      </c>
      <c r="C5" s="83"/>
      <c r="D5" s="83"/>
      <c r="E5" s="83"/>
      <c r="F5" s="83"/>
      <c r="G5" s="83"/>
    </row>
    <row r="6" spans="1:20" ht="40.5" customHeight="1" x14ac:dyDescent="0.15">
      <c r="A6" s="5"/>
      <c r="B6" s="84" t="s">
        <v>3</v>
      </c>
      <c r="C6" s="39" t="s">
        <v>4</v>
      </c>
      <c r="D6" s="39" t="s">
        <v>5</v>
      </c>
      <c r="E6" s="39" t="s">
        <v>6</v>
      </c>
      <c r="F6" s="39" t="s">
        <v>45</v>
      </c>
      <c r="G6" s="74" t="s">
        <v>7</v>
      </c>
      <c r="S6" s="15"/>
      <c r="T6" s="15"/>
    </row>
    <row r="7" spans="1:20" s="4" customFormat="1" ht="21.75" customHeight="1" x14ac:dyDescent="0.2">
      <c r="A7" s="5"/>
      <c r="B7" s="84"/>
      <c r="C7" s="40">
        <f>SUM(C10:C12)</f>
        <v>2410377765</v>
      </c>
      <c r="D7" s="40">
        <f>SUM(D10:D12)</f>
        <v>3306966024</v>
      </c>
      <c r="E7" s="40">
        <f>SUM(E10:E12)</f>
        <v>1913187024</v>
      </c>
      <c r="F7" s="40">
        <f>SUM(F10:F12)</f>
        <v>1393779000</v>
      </c>
      <c r="G7" s="41">
        <f>E7/D7</f>
        <v>0.57853241010497902</v>
      </c>
      <c r="S7" s="25"/>
    </row>
    <row r="8" spans="1:20" s="4" customFormat="1" ht="15" hidden="1" x14ac:dyDescent="0.25">
      <c r="A8" s="5"/>
      <c r="B8"/>
      <c r="C8"/>
      <c r="D8"/>
      <c r="E8"/>
      <c r="F8"/>
      <c r="G8"/>
    </row>
    <row r="9" spans="1:20" s="4" customFormat="1" ht="31.5" customHeight="1" x14ac:dyDescent="0.15">
      <c r="A9" s="5"/>
      <c r="B9" s="42" t="s">
        <v>8</v>
      </c>
      <c r="C9" s="42" t="s">
        <v>4</v>
      </c>
      <c r="D9" s="42" t="s">
        <v>5</v>
      </c>
      <c r="E9" s="42" t="s">
        <v>46</v>
      </c>
      <c r="F9" s="42" t="s">
        <v>45</v>
      </c>
      <c r="G9" s="43" t="s">
        <v>7</v>
      </c>
    </row>
    <row r="10" spans="1:20" s="4" customFormat="1" ht="26.25" customHeight="1" x14ac:dyDescent="0.15">
      <c r="A10" s="5"/>
      <c r="B10" s="44" t="s">
        <v>9</v>
      </c>
      <c r="C10" s="37">
        <v>1920610759</v>
      </c>
      <c r="D10" s="37">
        <v>2333127041</v>
      </c>
      <c r="E10" s="37">
        <v>1658040448</v>
      </c>
      <c r="F10" s="37">
        <f>+D10-E10</f>
        <v>675086593</v>
      </c>
      <c r="G10" s="38">
        <f>E10/D10</f>
        <v>0.71065159284654655</v>
      </c>
    </row>
    <row r="11" spans="1:20" s="4" customFormat="1" ht="26.25" customHeight="1" x14ac:dyDescent="0.15">
      <c r="A11" s="5"/>
      <c r="B11" s="44" t="s">
        <v>10</v>
      </c>
      <c r="C11" s="37">
        <v>434273536</v>
      </c>
      <c r="D11" s="37">
        <v>909145336</v>
      </c>
      <c r="E11" s="37">
        <v>219268205</v>
      </c>
      <c r="F11" s="37">
        <f>+D11-E11</f>
        <v>689877131</v>
      </c>
      <c r="G11" s="38">
        <f>E11/D11</f>
        <v>0.24118058611478155</v>
      </c>
    </row>
    <row r="12" spans="1:20" s="4" customFormat="1" ht="26.25" customHeight="1" x14ac:dyDescent="0.15">
      <c r="A12" s="5"/>
      <c r="B12" s="36" t="s">
        <v>11</v>
      </c>
      <c r="C12" s="37">
        <v>55493470</v>
      </c>
      <c r="D12" s="37">
        <v>64693647</v>
      </c>
      <c r="E12" s="37">
        <v>35878371</v>
      </c>
      <c r="F12" s="37">
        <f>+D12-E12</f>
        <v>28815276</v>
      </c>
      <c r="G12" s="38">
        <f>E12/D12</f>
        <v>0.55458878365599018</v>
      </c>
    </row>
    <row r="13" spans="1:20" s="4" customFormat="1" ht="12.75" customHeight="1" x14ac:dyDescent="0.15">
      <c r="A13" s="3"/>
      <c r="B13" s="30"/>
      <c r="C13" s="31"/>
      <c r="D13" s="31"/>
      <c r="E13" s="31"/>
      <c r="F13" s="31"/>
      <c r="G13" s="32"/>
    </row>
    <row r="14" spans="1:20" s="4" customFormat="1" ht="39" customHeight="1" x14ac:dyDescent="0.15">
      <c r="A14" s="5"/>
      <c r="B14" s="33" t="s">
        <v>3</v>
      </c>
      <c r="C14" s="34">
        <f>SUM(C17:C21)</f>
        <v>2410377765</v>
      </c>
      <c r="D14" s="34">
        <f>SUM(D17:D21)</f>
        <v>3306966024</v>
      </c>
      <c r="E14" s="34">
        <f>SUM(E17:E21)</f>
        <v>1913187024</v>
      </c>
      <c r="F14" s="34">
        <f>SUM(F17:F21)</f>
        <v>1393779000</v>
      </c>
      <c r="G14" s="35">
        <f>E14/D14</f>
        <v>0.57853241010497902</v>
      </c>
    </row>
    <row r="15" spans="1:20" s="4" customFormat="1" ht="13.5" customHeight="1" x14ac:dyDescent="0.15">
      <c r="A15" s="5"/>
      <c r="B15" s="86" t="s">
        <v>29</v>
      </c>
      <c r="C15" s="89" t="s">
        <v>4</v>
      </c>
      <c r="D15" s="89" t="s">
        <v>5</v>
      </c>
      <c r="E15" s="89" t="s">
        <v>6</v>
      </c>
      <c r="F15" s="89" t="s">
        <v>45</v>
      </c>
      <c r="G15" s="86" t="s">
        <v>7</v>
      </c>
    </row>
    <row r="16" spans="1:20" s="4" customFormat="1" ht="15.75" customHeight="1" x14ac:dyDescent="0.15">
      <c r="A16" s="5"/>
      <c r="B16" s="86"/>
      <c r="C16" s="89"/>
      <c r="D16" s="89"/>
      <c r="E16" s="89"/>
      <c r="F16" s="89"/>
      <c r="G16" s="86"/>
    </row>
    <row r="17" spans="1:7" s="4" customFormat="1" ht="24.75" customHeight="1" x14ac:dyDescent="0.25">
      <c r="A17" s="6"/>
      <c r="B17" s="36" t="s">
        <v>22</v>
      </c>
      <c r="C17" s="37">
        <v>1986566471</v>
      </c>
      <c r="D17" s="37">
        <v>2303944771</v>
      </c>
      <c r="E17" s="37">
        <v>1608221301</v>
      </c>
      <c r="F17" s="37">
        <f>+D17-E17</f>
        <v>695723470</v>
      </c>
      <c r="G17" s="38">
        <f>E17/D17</f>
        <v>0.69802944985611382</v>
      </c>
    </row>
    <row r="18" spans="1:7" s="4" customFormat="1" ht="24.75" customHeight="1" x14ac:dyDescent="0.25">
      <c r="A18" s="6"/>
      <c r="B18" s="36" t="s">
        <v>25</v>
      </c>
      <c r="C18" s="37">
        <v>9869154</v>
      </c>
      <c r="D18" s="37">
        <v>20523837</v>
      </c>
      <c r="E18" s="37">
        <v>9379973</v>
      </c>
      <c r="F18" s="37">
        <f t="shared" ref="F18:F21" si="0">+D18-E18</f>
        <v>11143864</v>
      </c>
      <c r="G18" s="38">
        <f>E18/D18</f>
        <v>0.45702823502252526</v>
      </c>
    </row>
    <row r="19" spans="1:7" s="4" customFormat="1" ht="24.75" customHeight="1" x14ac:dyDescent="0.25">
      <c r="A19" s="6"/>
      <c r="B19" s="36" t="s">
        <v>28</v>
      </c>
      <c r="C19" s="37">
        <v>40091954</v>
      </c>
      <c r="D19" s="37">
        <v>317547049</v>
      </c>
      <c r="E19" s="37">
        <v>105158392</v>
      </c>
      <c r="F19" s="37">
        <f t="shared" si="0"/>
        <v>212388657</v>
      </c>
      <c r="G19" s="38">
        <f>E19/D19</f>
        <v>0.33115846086795159</v>
      </c>
    </row>
    <row r="20" spans="1:7" s="4" customFormat="1" ht="24.75" customHeight="1" x14ac:dyDescent="0.25">
      <c r="A20" s="6"/>
      <c r="B20" s="36" t="s">
        <v>23</v>
      </c>
      <c r="C20" s="37">
        <v>2146353</v>
      </c>
      <c r="D20" s="37">
        <v>85904119</v>
      </c>
      <c r="E20" s="37">
        <v>44274427</v>
      </c>
      <c r="F20" s="37">
        <f t="shared" si="0"/>
        <v>41629692</v>
      </c>
      <c r="G20" s="38">
        <f>E20/D20</f>
        <v>0.51539352845234343</v>
      </c>
    </row>
    <row r="21" spans="1:7" s="4" customFormat="1" ht="24.75" customHeight="1" x14ac:dyDescent="0.25">
      <c r="A21" s="6"/>
      <c r="B21" s="36" t="s">
        <v>24</v>
      </c>
      <c r="C21" s="37">
        <v>371703833</v>
      </c>
      <c r="D21" s="37">
        <v>579046248</v>
      </c>
      <c r="E21" s="37">
        <v>146152931</v>
      </c>
      <c r="F21" s="37">
        <f t="shared" si="0"/>
        <v>432893317</v>
      </c>
      <c r="G21" s="38">
        <f>E21/D21</f>
        <v>0.25240286333743761</v>
      </c>
    </row>
    <row r="22" spans="1:7" s="4" customFormat="1" ht="20.25" customHeight="1" x14ac:dyDescent="0.15">
      <c r="A22" s="3"/>
      <c r="B22" s="30"/>
      <c r="C22" s="31"/>
      <c r="D22" s="31"/>
      <c r="E22" s="31"/>
      <c r="F22" s="31"/>
      <c r="G22" s="32"/>
    </row>
    <row r="23" spans="1:7" s="4" customFormat="1" ht="21" customHeight="1" x14ac:dyDescent="0.15">
      <c r="A23" s="5"/>
      <c r="B23" s="87" t="s">
        <v>12</v>
      </c>
      <c r="C23" s="87"/>
      <c r="D23" s="87"/>
      <c r="E23" s="87"/>
      <c r="F23" s="87"/>
      <c r="G23" s="87"/>
    </row>
    <row r="24" spans="1:7" s="4" customFormat="1" ht="30.75" customHeight="1" x14ac:dyDescent="0.15">
      <c r="A24" s="5"/>
      <c r="B24" s="46" t="s">
        <v>41</v>
      </c>
      <c r="C24" s="46" t="s">
        <v>4</v>
      </c>
      <c r="D24" s="46" t="s">
        <v>5</v>
      </c>
      <c r="E24" s="46" t="s">
        <v>46</v>
      </c>
      <c r="F24" s="46" t="s">
        <v>45</v>
      </c>
      <c r="G24" s="78" t="s">
        <v>7</v>
      </c>
    </row>
    <row r="25" spans="1:7" s="4" customFormat="1" ht="27.75" customHeight="1" x14ac:dyDescent="0.25">
      <c r="A25" s="45"/>
      <c r="B25" s="47" t="s">
        <v>9</v>
      </c>
      <c r="C25" s="48">
        <f>SUM(C26:C30)</f>
        <v>1920610759</v>
      </c>
      <c r="D25" s="48">
        <f>SUM(D26:D30)</f>
        <v>2333127041</v>
      </c>
      <c r="E25" s="48">
        <f>SUM(E26:E30)</f>
        <v>1658040448</v>
      </c>
      <c r="F25" s="48">
        <f>SUM(F26:F30)</f>
        <v>675086593</v>
      </c>
      <c r="G25" s="49">
        <f>E25/D25</f>
        <v>0.71065159284654655</v>
      </c>
    </row>
    <row r="26" spans="1:7" s="4" customFormat="1" ht="27.75" customHeight="1" x14ac:dyDescent="0.25">
      <c r="A26" s="45"/>
      <c r="B26" s="50" t="s">
        <v>13</v>
      </c>
      <c r="C26" s="37">
        <v>1503472460</v>
      </c>
      <c r="D26" s="37">
        <v>1615313431</v>
      </c>
      <c r="E26" s="37">
        <v>1213116749</v>
      </c>
      <c r="F26" s="37">
        <f>+D26-E26</f>
        <v>402196682</v>
      </c>
      <c r="G26" s="51">
        <f t="shared" ref="G26:G34" si="1">E26/D26</f>
        <v>0.751010129500991</v>
      </c>
    </row>
    <row r="27" spans="1:7" s="4" customFormat="1" ht="27.75" customHeight="1" x14ac:dyDescent="0.25">
      <c r="A27" s="45"/>
      <c r="B27" s="50" t="s">
        <v>14</v>
      </c>
      <c r="C27" s="37">
        <v>85357632</v>
      </c>
      <c r="D27" s="37">
        <v>89457692</v>
      </c>
      <c r="E27" s="37">
        <v>69012836</v>
      </c>
      <c r="F27" s="37">
        <f t="shared" ref="F27:F30" si="2">+D27-E27</f>
        <v>20444856</v>
      </c>
      <c r="G27" s="51">
        <f t="shared" si="1"/>
        <v>0.77145781941255542</v>
      </c>
    </row>
    <row r="28" spans="1:7" s="4" customFormat="1" ht="27.75" customHeight="1" x14ac:dyDescent="0.25">
      <c r="A28" s="45"/>
      <c r="B28" s="50" t="s">
        <v>15</v>
      </c>
      <c r="C28" s="37">
        <v>326555130</v>
      </c>
      <c r="D28" s="37">
        <v>598081473</v>
      </c>
      <c r="E28" s="37">
        <v>347225870</v>
      </c>
      <c r="F28" s="37">
        <f t="shared" si="2"/>
        <v>250855603</v>
      </c>
      <c r="G28" s="51">
        <f t="shared" si="1"/>
        <v>0.58056616978670395</v>
      </c>
    </row>
    <row r="29" spans="1:7" s="4" customFormat="1" ht="27.75" customHeight="1" x14ac:dyDescent="0.25">
      <c r="A29" s="45"/>
      <c r="B29" s="50" t="s">
        <v>16</v>
      </c>
      <c r="C29" s="37">
        <v>700000</v>
      </c>
      <c r="D29" s="37">
        <v>712000</v>
      </c>
      <c r="E29" s="37">
        <v>645413</v>
      </c>
      <c r="F29" s="37">
        <f t="shared" si="2"/>
        <v>66587</v>
      </c>
      <c r="G29" s="51">
        <f t="shared" si="1"/>
        <v>0.9064789325842697</v>
      </c>
    </row>
    <row r="30" spans="1:7" s="4" customFormat="1" ht="27.75" customHeight="1" x14ac:dyDescent="0.25">
      <c r="A30" s="45"/>
      <c r="B30" s="50" t="s">
        <v>17</v>
      </c>
      <c r="C30" s="37">
        <v>4525537</v>
      </c>
      <c r="D30" s="37">
        <v>29562445</v>
      </c>
      <c r="E30" s="37">
        <v>28039580</v>
      </c>
      <c r="F30" s="37">
        <f t="shared" si="2"/>
        <v>1522865</v>
      </c>
      <c r="G30" s="51">
        <f>E30/D30</f>
        <v>0.94848650035543403</v>
      </c>
    </row>
    <row r="31" spans="1:7" s="4" customFormat="1" ht="27.75" customHeight="1" x14ac:dyDescent="0.25">
      <c r="A31" s="45"/>
      <c r="B31" s="47" t="s">
        <v>10</v>
      </c>
      <c r="C31" s="48">
        <f>SUM(C32:C32)</f>
        <v>434273536</v>
      </c>
      <c r="D31" s="48">
        <f>SUM(D32:D32)</f>
        <v>909145336</v>
      </c>
      <c r="E31" s="48">
        <f>SUM(E32:E32)</f>
        <v>219268205</v>
      </c>
      <c r="F31" s="48">
        <f>SUM(F32:F32)</f>
        <v>689877131</v>
      </c>
      <c r="G31" s="49">
        <f t="shared" si="1"/>
        <v>0.24118058611478155</v>
      </c>
    </row>
    <row r="32" spans="1:7" s="4" customFormat="1" ht="27.75" customHeight="1" x14ac:dyDescent="0.25">
      <c r="A32" s="45"/>
      <c r="B32" s="50" t="s">
        <v>18</v>
      </c>
      <c r="C32" s="37">
        <v>434273536</v>
      </c>
      <c r="D32" s="37">
        <v>909145336</v>
      </c>
      <c r="E32" s="37">
        <v>219268205</v>
      </c>
      <c r="F32" s="37">
        <f>+D32-E32</f>
        <v>689877131</v>
      </c>
      <c r="G32" s="51">
        <f t="shared" si="1"/>
        <v>0.24118058611478155</v>
      </c>
    </row>
    <row r="33" spans="1:7" s="4" customFormat="1" ht="27.75" customHeight="1" x14ac:dyDescent="0.25">
      <c r="A33" s="45"/>
      <c r="B33" s="47" t="s">
        <v>11</v>
      </c>
      <c r="C33" s="52">
        <f>SUM(C34:C34)</f>
        <v>55493470</v>
      </c>
      <c r="D33" s="52">
        <f t="shared" ref="D33" si="3">SUM(D34:D34)</f>
        <v>64693647</v>
      </c>
      <c r="E33" s="52">
        <f t="shared" ref="E33:F33" si="4">SUM(E34:E34)</f>
        <v>35878371</v>
      </c>
      <c r="F33" s="52">
        <f t="shared" si="4"/>
        <v>28815276</v>
      </c>
      <c r="G33" s="49">
        <f t="shared" si="1"/>
        <v>0.55458878365599018</v>
      </c>
    </row>
    <row r="34" spans="1:7" s="4" customFormat="1" ht="27.75" customHeight="1" x14ac:dyDescent="0.15">
      <c r="A34" s="5"/>
      <c r="B34" s="50" t="s">
        <v>19</v>
      </c>
      <c r="C34" s="37">
        <v>55493470</v>
      </c>
      <c r="D34" s="37">
        <v>64693647</v>
      </c>
      <c r="E34" s="37">
        <v>35878371</v>
      </c>
      <c r="F34" s="37">
        <f>+D34-E34</f>
        <v>28815276</v>
      </c>
      <c r="G34" s="51">
        <f t="shared" si="1"/>
        <v>0.55458878365599018</v>
      </c>
    </row>
    <row r="35" spans="1:7" s="4" customFormat="1" ht="18" customHeight="1" x14ac:dyDescent="0.25">
      <c r="B35" s="7"/>
      <c r="C35" s="8"/>
      <c r="D35" s="9"/>
      <c r="E35" s="9"/>
      <c r="F35" s="9"/>
      <c r="G35" s="17"/>
    </row>
    <row r="36" spans="1:7" s="4" customFormat="1" ht="23.25" customHeight="1" x14ac:dyDescent="0.25">
      <c r="A36" s="10"/>
      <c r="B36" s="88" t="s">
        <v>38</v>
      </c>
      <c r="C36" s="88"/>
      <c r="D36" s="88"/>
      <c r="E36" s="88"/>
      <c r="F36" s="88"/>
      <c r="G36" s="88"/>
    </row>
    <row r="37" spans="1:7" s="4" customFormat="1" ht="24.75" customHeight="1" x14ac:dyDescent="0.25">
      <c r="B37" s="53" t="s">
        <v>3</v>
      </c>
      <c r="C37" s="54">
        <f>SUM(C39:C70)</f>
        <v>2410377765</v>
      </c>
      <c r="D37" s="54">
        <f t="shared" ref="D37:E37" si="5">SUM(D39:D70)</f>
        <v>3306966024</v>
      </c>
      <c r="E37" s="54">
        <f t="shared" si="5"/>
        <v>1913187027</v>
      </c>
      <c r="F37" s="54">
        <f>SUM(F39:F70)</f>
        <v>1393778997</v>
      </c>
      <c r="G37" s="55">
        <f>E37/D37</f>
        <v>0.57853241101215502</v>
      </c>
    </row>
    <row r="38" spans="1:7" s="4" customFormat="1" ht="24.75" customHeight="1" x14ac:dyDescent="0.25">
      <c r="B38" s="56" t="s">
        <v>20</v>
      </c>
      <c r="C38" s="56" t="s">
        <v>4</v>
      </c>
      <c r="D38" s="56" t="s">
        <v>5</v>
      </c>
      <c r="E38" s="56" t="s">
        <v>6</v>
      </c>
      <c r="F38" s="56" t="s">
        <v>45</v>
      </c>
      <c r="G38" s="56" t="s">
        <v>7</v>
      </c>
    </row>
    <row r="39" spans="1:7" s="4" customFormat="1" ht="24.75" customHeight="1" x14ac:dyDescent="0.25">
      <c r="B39" s="50" t="s">
        <v>69</v>
      </c>
      <c r="C39" s="37">
        <v>230971877</v>
      </c>
      <c r="D39" s="37">
        <v>426523076</v>
      </c>
      <c r="E39" s="37">
        <v>81897575</v>
      </c>
      <c r="F39" s="37">
        <f>+D39-E39</f>
        <v>344625501</v>
      </c>
      <c r="G39" s="57">
        <f>E39/D39</f>
        <v>0.19201206126535578</v>
      </c>
    </row>
    <row r="40" spans="1:7" s="4" customFormat="1" ht="24.75" customHeight="1" x14ac:dyDescent="0.25">
      <c r="B40" s="50" t="s">
        <v>70</v>
      </c>
      <c r="C40" s="37">
        <v>53542372</v>
      </c>
      <c r="D40" s="37">
        <v>106121309</v>
      </c>
      <c r="E40" s="37">
        <v>21769789</v>
      </c>
      <c r="F40" s="37">
        <f t="shared" ref="F40:F70" si="6">+D40-E40</f>
        <v>84351520</v>
      </c>
      <c r="G40" s="57">
        <f t="shared" ref="G40:G70" si="7">E40/D40</f>
        <v>0.205140599990149</v>
      </c>
    </row>
    <row r="41" spans="1:7" s="4" customFormat="1" ht="24.75" customHeight="1" x14ac:dyDescent="0.25">
      <c r="B41" s="50" t="s">
        <v>71</v>
      </c>
      <c r="C41" s="37">
        <v>55024535</v>
      </c>
      <c r="D41" s="37">
        <v>177934014</v>
      </c>
      <c r="E41" s="37">
        <v>65472019</v>
      </c>
      <c r="F41" s="37">
        <f t="shared" si="6"/>
        <v>112461995</v>
      </c>
      <c r="G41" s="57">
        <f t="shared" si="7"/>
        <v>0.36795673591672023</v>
      </c>
    </row>
    <row r="42" spans="1:7" s="4" customFormat="1" ht="24.75" customHeight="1" x14ac:dyDescent="0.25">
      <c r="B42" s="50" t="s">
        <v>72</v>
      </c>
      <c r="C42" s="37">
        <v>83649964</v>
      </c>
      <c r="D42" s="37">
        <v>126992235</v>
      </c>
      <c r="E42" s="37">
        <v>24828950</v>
      </c>
      <c r="F42" s="37">
        <f t="shared" si="6"/>
        <v>102163285</v>
      </c>
      <c r="G42" s="57">
        <f t="shared" si="7"/>
        <v>0.19551549746328978</v>
      </c>
    </row>
    <row r="43" spans="1:7" s="4" customFormat="1" ht="24.75" customHeight="1" x14ac:dyDescent="0.25">
      <c r="B43" s="50" t="s">
        <v>73</v>
      </c>
      <c r="C43" s="37">
        <v>62730724</v>
      </c>
      <c r="D43" s="37">
        <v>102401563</v>
      </c>
      <c r="E43" s="37">
        <v>63084930</v>
      </c>
      <c r="F43" s="37">
        <f t="shared" si="6"/>
        <v>39316633</v>
      </c>
      <c r="G43" s="57">
        <f t="shared" si="7"/>
        <v>0.61605436627954591</v>
      </c>
    </row>
    <row r="44" spans="1:7" s="4" customFormat="1" ht="24.75" customHeight="1" x14ac:dyDescent="0.25">
      <c r="B44" s="50" t="s">
        <v>74</v>
      </c>
      <c r="C44" s="37">
        <v>62393782</v>
      </c>
      <c r="D44" s="37">
        <v>92624953</v>
      </c>
      <c r="E44" s="37">
        <v>33158514</v>
      </c>
      <c r="F44" s="37">
        <f t="shared" si="6"/>
        <v>59466439</v>
      </c>
      <c r="G44" s="57">
        <f t="shared" si="7"/>
        <v>0.35798683752098637</v>
      </c>
    </row>
    <row r="45" spans="1:7" s="4" customFormat="1" ht="24.75" customHeight="1" x14ac:dyDescent="0.25">
      <c r="B45" s="50" t="s">
        <v>75</v>
      </c>
      <c r="C45" s="37">
        <v>37163062</v>
      </c>
      <c r="D45" s="37">
        <v>43899650</v>
      </c>
      <c r="E45" s="37">
        <v>9593143</v>
      </c>
      <c r="F45" s="37">
        <f t="shared" si="6"/>
        <v>34306507</v>
      </c>
      <c r="G45" s="57">
        <f t="shared" si="7"/>
        <v>0.21852436181154064</v>
      </c>
    </row>
    <row r="46" spans="1:7" s="4" customFormat="1" ht="24.75" customHeight="1" x14ac:dyDescent="0.25">
      <c r="B46" s="50" t="s">
        <v>76</v>
      </c>
      <c r="C46" s="37">
        <v>46315288</v>
      </c>
      <c r="D46" s="37">
        <v>50753763</v>
      </c>
      <c r="E46" s="37">
        <v>33851790</v>
      </c>
      <c r="F46" s="37">
        <f t="shared" si="6"/>
        <v>16901973</v>
      </c>
      <c r="G46" s="57">
        <f t="shared" si="7"/>
        <v>0.66698088967314606</v>
      </c>
    </row>
    <row r="47" spans="1:7" s="4" customFormat="1" ht="24.75" customHeight="1" x14ac:dyDescent="0.25">
      <c r="B47" s="50" t="s">
        <v>77</v>
      </c>
      <c r="C47" s="37">
        <v>135269265</v>
      </c>
      <c r="D47" s="37">
        <v>149310233</v>
      </c>
      <c r="E47" s="37">
        <v>113519378</v>
      </c>
      <c r="F47" s="37">
        <f t="shared" si="6"/>
        <v>35790855</v>
      </c>
      <c r="G47" s="57">
        <f t="shared" si="7"/>
        <v>0.76029201561824633</v>
      </c>
    </row>
    <row r="48" spans="1:7" s="4" customFormat="1" ht="24.75" customHeight="1" x14ac:dyDescent="0.25">
      <c r="B48" s="50" t="s">
        <v>78</v>
      </c>
      <c r="C48" s="37">
        <v>128752375</v>
      </c>
      <c r="D48" s="37">
        <v>143192023</v>
      </c>
      <c r="E48" s="37">
        <v>110603743</v>
      </c>
      <c r="F48" s="37">
        <f t="shared" si="6"/>
        <v>32588280</v>
      </c>
      <c r="G48" s="57">
        <f t="shared" si="7"/>
        <v>0.772415534627931</v>
      </c>
    </row>
    <row r="49" spans="2:11" s="4" customFormat="1" ht="24.75" customHeight="1" x14ac:dyDescent="0.25">
      <c r="B49" s="50" t="s">
        <v>79</v>
      </c>
      <c r="C49" s="37">
        <v>174674014</v>
      </c>
      <c r="D49" s="37">
        <v>190588495</v>
      </c>
      <c r="E49" s="37">
        <v>147095080</v>
      </c>
      <c r="F49" s="37">
        <f t="shared" si="6"/>
        <v>43493415</v>
      </c>
      <c r="G49" s="57">
        <f t="shared" si="7"/>
        <v>0.77179412115091206</v>
      </c>
    </row>
    <row r="50" spans="2:11" s="4" customFormat="1" ht="24.75" customHeight="1" x14ac:dyDescent="0.25">
      <c r="B50" s="50" t="s">
        <v>80</v>
      </c>
      <c r="C50" s="37">
        <v>132975179</v>
      </c>
      <c r="D50" s="37">
        <v>144352608</v>
      </c>
      <c r="E50" s="37">
        <v>112926433</v>
      </c>
      <c r="F50" s="37">
        <f t="shared" si="6"/>
        <v>31426175</v>
      </c>
      <c r="G50" s="57">
        <f t="shared" si="7"/>
        <v>0.7822957587299012</v>
      </c>
    </row>
    <row r="51" spans="2:11" s="4" customFormat="1" ht="24.75" customHeight="1" x14ac:dyDescent="0.25">
      <c r="B51" s="50" t="s">
        <v>81</v>
      </c>
      <c r="C51" s="37">
        <v>53675121</v>
      </c>
      <c r="D51" s="37">
        <v>60546867</v>
      </c>
      <c r="E51" s="37">
        <v>44865696</v>
      </c>
      <c r="F51" s="37">
        <f t="shared" si="6"/>
        <v>15681171</v>
      </c>
      <c r="G51" s="57">
        <f t="shared" si="7"/>
        <v>0.74100772216669775</v>
      </c>
    </row>
    <row r="52" spans="2:11" s="4" customFormat="1" ht="24.75" customHeight="1" x14ac:dyDescent="0.25">
      <c r="B52" s="50" t="s">
        <v>82</v>
      </c>
      <c r="C52" s="37">
        <v>71126463</v>
      </c>
      <c r="D52" s="37">
        <v>79235633</v>
      </c>
      <c r="E52" s="37">
        <v>58300404</v>
      </c>
      <c r="F52" s="37">
        <f t="shared" si="6"/>
        <v>20935229</v>
      </c>
      <c r="G52" s="57">
        <f t="shared" si="7"/>
        <v>0.73578517382450903</v>
      </c>
    </row>
    <row r="53" spans="2:11" s="4" customFormat="1" ht="24.75" customHeight="1" x14ac:dyDescent="0.25">
      <c r="B53" s="50" t="s">
        <v>83</v>
      </c>
      <c r="C53" s="37">
        <v>70909196</v>
      </c>
      <c r="D53" s="37">
        <v>79808168</v>
      </c>
      <c r="E53" s="37">
        <v>59911909</v>
      </c>
      <c r="F53" s="37">
        <f t="shared" si="6"/>
        <v>19896259</v>
      </c>
      <c r="G53" s="57">
        <f t="shared" si="7"/>
        <v>0.75069896354468379</v>
      </c>
    </row>
    <row r="54" spans="2:11" s="4" customFormat="1" ht="24.75" customHeight="1" x14ac:dyDescent="0.25">
      <c r="B54" s="50" t="s">
        <v>84</v>
      </c>
      <c r="C54" s="37">
        <v>80678787</v>
      </c>
      <c r="D54" s="37">
        <v>88365077</v>
      </c>
      <c r="E54" s="37">
        <v>69230439</v>
      </c>
      <c r="F54" s="37">
        <f t="shared" si="6"/>
        <v>19134638</v>
      </c>
      <c r="G54" s="57">
        <f t="shared" si="7"/>
        <v>0.78345927316964825</v>
      </c>
    </row>
    <row r="55" spans="2:11" s="4" customFormat="1" ht="24.75" customHeight="1" x14ac:dyDescent="0.25">
      <c r="B55" s="50" t="s">
        <v>85</v>
      </c>
      <c r="C55" s="37">
        <v>251584993</v>
      </c>
      <c r="D55" s="37">
        <v>272959835</v>
      </c>
      <c r="E55" s="37">
        <v>204826098</v>
      </c>
      <c r="F55" s="37">
        <f t="shared" si="6"/>
        <v>68133737</v>
      </c>
      <c r="G55" s="57">
        <f t="shared" si="7"/>
        <v>0.75038914791254907</v>
      </c>
    </row>
    <row r="56" spans="2:11" s="4" customFormat="1" ht="24.75" customHeight="1" x14ac:dyDescent="0.25">
      <c r="B56" s="50" t="s">
        <v>86</v>
      </c>
      <c r="C56" s="37">
        <v>48592801</v>
      </c>
      <c r="D56" s="37">
        <v>54527171</v>
      </c>
      <c r="E56" s="37">
        <v>42688538</v>
      </c>
      <c r="F56" s="37">
        <f t="shared" si="6"/>
        <v>11838633</v>
      </c>
      <c r="G56" s="57">
        <f t="shared" si="7"/>
        <v>0.78288561862121908</v>
      </c>
    </row>
    <row r="57" spans="2:11" s="4" customFormat="1" ht="24.75" customHeight="1" x14ac:dyDescent="0.25">
      <c r="B57" s="50" t="s">
        <v>87</v>
      </c>
      <c r="C57" s="37">
        <v>37361166</v>
      </c>
      <c r="D57" s="37">
        <v>41889738</v>
      </c>
      <c r="E57" s="37">
        <v>31300883</v>
      </c>
      <c r="F57" s="37">
        <f t="shared" si="6"/>
        <v>10588855</v>
      </c>
      <c r="G57" s="57">
        <f t="shared" si="7"/>
        <v>0.74722078710542428</v>
      </c>
    </row>
    <row r="58" spans="2:11" s="4" customFormat="1" ht="24.75" customHeight="1" x14ac:dyDescent="0.25">
      <c r="B58" s="50" t="s">
        <v>88</v>
      </c>
      <c r="C58" s="37">
        <v>54464679</v>
      </c>
      <c r="D58" s="37">
        <v>61123819</v>
      </c>
      <c r="E58" s="37">
        <v>47585997</v>
      </c>
      <c r="F58" s="37">
        <f t="shared" si="6"/>
        <v>13537822</v>
      </c>
      <c r="G58" s="57">
        <f t="shared" si="7"/>
        <v>0.778518060201703</v>
      </c>
    </row>
    <row r="59" spans="2:11" s="4" customFormat="1" ht="24.75" customHeight="1" x14ac:dyDescent="0.25">
      <c r="B59" s="50" t="s">
        <v>89</v>
      </c>
      <c r="C59" s="37">
        <v>25566743</v>
      </c>
      <c r="D59" s="37">
        <v>29159109</v>
      </c>
      <c r="E59" s="37">
        <v>22364921</v>
      </c>
      <c r="F59" s="37">
        <f t="shared" si="6"/>
        <v>6794188</v>
      </c>
      <c r="G59" s="57">
        <f t="shared" si="7"/>
        <v>0.76699603544127493</v>
      </c>
    </row>
    <row r="60" spans="2:11" s="4" customFormat="1" ht="24.75" customHeight="1" x14ac:dyDescent="0.25">
      <c r="B60" s="50" t="s">
        <v>90</v>
      </c>
      <c r="C60" s="37">
        <v>99849057</v>
      </c>
      <c r="D60" s="37">
        <v>169235645</v>
      </c>
      <c r="E60" s="37">
        <v>104599005</v>
      </c>
      <c r="F60" s="37">
        <f t="shared" si="6"/>
        <v>64636640</v>
      </c>
      <c r="G60" s="57">
        <f t="shared" si="7"/>
        <v>0.61806722218596444</v>
      </c>
    </row>
    <row r="61" spans="2:11" s="4" customFormat="1" ht="24.75" customHeight="1" x14ac:dyDescent="0.25">
      <c r="B61" s="50" t="s">
        <v>91</v>
      </c>
      <c r="C61" s="37">
        <v>40119559</v>
      </c>
      <c r="D61" s="37">
        <v>57041119</v>
      </c>
      <c r="E61" s="37">
        <v>40061480</v>
      </c>
      <c r="F61" s="37">
        <f t="shared" si="6"/>
        <v>16979639</v>
      </c>
      <c r="G61" s="57">
        <f t="shared" si="7"/>
        <v>0.70232633409593526</v>
      </c>
    </row>
    <row r="62" spans="2:11" s="4" customFormat="1" ht="24.75" customHeight="1" x14ac:dyDescent="0.25">
      <c r="B62" s="50" t="s">
        <v>92</v>
      </c>
      <c r="C62" s="37">
        <v>49369457</v>
      </c>
      <c r="D62" s="37">
        <v>70867137</v>
      </c>
      <c r="E62" s="37">
        <v>48792559</v>
      </c>
      <c r="F62" s="37">
        <f t="shared" si="6"/>
        <v>22074578</v>
      </c>
      <c r="G62" s="57">
        <f t="shared" si="7"/>
        <v>0.68850755181488421</v>
      </c>
      <c r="K62" s="12"/>
    </row>
    <row r="63" spans="2:11" s="4" customFormat="1" ht="24.75" customHeight="1" x14ac:dyDescent="0.25">
      <c r="B63" s="50" t="s">
        <v>93</v>
      </c>
      <c r="C63" s="37">
        <v>48204890</v>
      </c>
      <c r="D63" s="37">
        <v>66517307</v>
      </c>
      <c r="E63" s="37">
        <v>47424057</v>
      </c>
      <c r="F63" s="37">
        <f t="shared" si="6"/>
        <v>19093250</v>
      </c>
      <c r="G63" s="57">
        <f t="shared" si="7"/>
        <v>0.71295816290337788</v>
      </c>
    </row>
    <row r="64" spans="2:11" s="4" customFormat="1" ht="24.75" customHeight="1" x14ac:dyDescent="0.25">
      <c r="B64" s="50" t="s">
        <v>94</v>
      </c>
      <c r="C64" s="37">
        <v>68314509</v>
      </c>
      <c r="D64" s="37">
        <v>118600686</v>
      </c>
      <c r="E64" s="37">
        <v>73305681</v>
      </c>
      <c r="F64" s="37">
        <f t="shared" si="6"/>
        <v>45295005</v>
      </c>
      <c r="G64" s="57">
        <f t="shared" si="7"/>
        <v>0.61808817024886353</v>
      </c>
    </row>
    <row r="65" spans="2:36" s="4" customFormat="1" ht="24.75" customHeight="1" x14ac:dyDescent="0.25">
      <c r="B65" s="50" t="s">
        <v>95</v>
      </c>
      <c r="C65" s="37">
        <v>86632274</v>
      </c>
      <c r="D65" s="37">
        <v>105103097</v>
      </c>
      <c r="E65" s="37">
        <v>63996678</v>
      </c>
      <c r="F65" s="37">
        <f t="shared" si="6"/>
        <v>41106419</v>
      </c>
      <c r="G65" s="57">
        <f t="shared" si="7"/>
        <v>0.60889431260051263</v>
      </c>
    </row>
    <row r="66" spans="2:36" s="4" customFormat="1" ht="24.75" customHeight="1" x14ac:dyDescent="0.25">
      <c r="B66" s="50" t="s">
        <v>96</v>
      </c>
      <c r="C66" s="37">
        <v>16456437</v>
      </c>
      <c r="D66" s="37">
        <v>24441884</v>
      </c>
      <c r="E66" s="37">
        <v>18229154</v>
      </c>
      <c r="F66" s="37">
        <f t="shared" si="6"/>
        <v>6212730</v>
      </c>
      <c r="G66" s="57">
        <f t="shared" si="7"/>
        <v>0.74581623904278405</v>
      </c>
    </row>
    <row r="67" spans="2:36" s="4" customFormat="1" ht="24.75" customHeight="1" x14ac:dyDescent="0.25">
      <c r="B67" s="50" t="s">
        <v>97</v>
      </c>
      <c r="C67" s="37">
        <v>30074384</v>
      </c>
      <c r="D67" s="37">
        <v>42930859</v>
      </c>
      <c r="E67" s="37">
        <v>30154076</v>
      </c>
      <c r="F67" s="37">
        <f t="shared" si="6"/>
        <v>12776783</v>
      </c>
      <c r="G67" s="57">
        <f t="shared" si="7"/>
        <v>0.70238697064039646</v>
      </c>
    </row>
    <row r="68" spans="2:36" s="4" customFormat="1" ht="24.75" customHeight="1" x14ac:dyDescent="0.25">
      <c r="B68" s="50" t="s">
        <v>98</v>
      </c>
      <c r="C68" s="37">
        <v>19461405</v>
      </c>
      <c r="D68" s="37">
        <v>29823115</v>
      </c>
      <c r="E68" s="37">
        <v>20155804</v>
      </c>
      <c r="F68" s="37">
        <f t="shared" si="6"/>
        <v>9667311</v>
      </c>
      <c r="G68" s="57">
        <f t="shared" si="7"/>
        <v>0.67584502826079706</v>
      </c>
    </row>
    <row r="69" spans="2:36" s="4" customFormat="1" ht="24.75" customHeight="1" x14ac:dyDescent="0.25">
      <c r="B69" s="50" t="s">
        <v>99</v>
      </c>
      <c r="C69" s="37">
        <v>12414785</v>
      </c>
      <c r="D69" s="37">
        <v>19219327</v>
      </c>
      <c r="E69" s="37">
        <v>12636727</v>
      </c>
      <c r="F69" s="37">
        <f t="shared" si="6"/>
        <v>6582600</v>
      </c>
      <c r="G69" s="57">
        <f t="shared" si="7"/>
        <v>0.65750101447360776</v>
      </c>
    </row>
    <row r="70" spans="2:36" s="4" customFormat="1" ht="24.75" customHeight="1" x14ac:dyDescent="0.25">
      <c r="B70" s="50" t="s">
        <v>100</v>
      </c>
      <c r="C70" s="37">
        <v>42058622</v>
      </c>
      <c r="D70" s="37">
        <v>80876509</v>
      </c>
      <c r="E70" s="37">
        <v>54955577</v>
      </c>
      <c r="F70" s="37">
        <f t="shared" si="6"/>
        <v>25920932</v>
      </c>
      <c r="G70" s="57">
        <f t="shared" si="7"/>
        <v>0.6794998656532022</v>
      </c>
    </row>
    <row r="71" spans="2:36" s="4" customFormat="1" ht="30.75" customHeight="1" x14ac:dyDescent="0.2">
      <c r="B71" s="58"/>
      <c r="C71" s="59"/>
      <c r="D71" s="59"/>
      <c r="E71" s="59"/>
      <c r="F71" s="59"/>
      <c r="G71" s="60"/>
      <c r="I71" s="12"/>
      <c r="J71" s="12"/>
      <c r="K71" s="12"/>
    </row>
    <row r="72" spans="2:36" s="4" customFormat="1" ht="21.75" customHeight="1" x14ac:dyDescent="0.25">
      <c r="B72" s="88" t="s">
        <v>39</v>
      </c>
      <c r="C72" s="88"/>
      <c r="D72" s="88"/>
      <c r="E72" s="88"/>
      <c r="F72" s="88"/>
      <c r="G72" s="88"/>
    </row>
    <row r="73" spans="2:36" s="4" customFormat="1" ht="19.5" customHeight="1" x14ac:dyDescent="0.25">
      <c r="B73" s="53" t="s">
        <v>3</v>
      </c>
      <c r="C73" s="54">
        <f>SUM(C75:C79)</f>
        <v>1990228043</v>
      </c>
      <c r="D73" s="54">
        <f t="shared" ref="D73:F73" si="8">SUM(D75:D79)</f>
        <v>2438222090</v>
      </c>
      <c r="E73" s="54">
        <f t="shared" si="8"/>
        <v>1708161696</v>
      </c>
      <c r="F73" s="54">
        <f t="shared" si="8"/>
        <v>730060394</v>
      </c>
      <c r="G73" s="55">
        <f>E73/D73</f>
        <v>0.70057674524636926</v>
      </c>
    </row>
    <row r="74" spans="2:36" s="4" customFormat="1" ht="27.75" customHeight="1" x14ac:dyDescent="0.25">
      <c r="B74" s="56" t="s">
        <v>21</v>
      </c>
      <c r="C74" s="56" t="s">
        <v>4</v>
      </c>
      <c r="D74" s="56" t="s">
        <v>5</v>
      </c>
      <c r="E74" s="56" t="s">
        <v>6</v>
      </c>
      <c r="F74" s="56" t="s">
        <v>45</v>
      </c>
      <c r="G74" s="56" t="s">
        <v>7</v>
      </c>
    </row>
    <row r="75" spans="2:36" s="4" customFormat="1" ht="21.75" customHeight="1" x14ac:dyDescent="0.25">
      <c r="B75" s="77" t="s">
        <v>22</v>
      </c>
      <c r="C75" s="37">
        <v>1878096294</v>
      </c>
      <c r="D75" s="37">
        <v>2176252810</v>
      </c>
      <c r="E75" s="37">
        <v>1551744883</v>
      </c>
      <c r="F75" s="37">
        <f>+D75-E75</f>
        <v>624507927</v>
      </c>
      <c r="G75" s="79">
        <f>E75/D75</f>
        <v>0.71303521165815287</v>
      </c>
    </row>
    <row r="76" spans="2:36" s="4" customFormat="1" ht="21.75" customHeight="1" x14ac:dyDescent="0.25">
      <c r="B76" s="50" t="s">
        <v>25</v>
      </c>
      <c r="C76" s="37">
        <v>9869154</v>
      </c>
      <c r="D76" s="37">
        <v>20523837</v>
      </c>
      <c r="E76" s="37">
        <v>9379973</v>
      </c>
      <c r="F76" s="37">
        <f t="shared" ref="F76:F79" si="9">+D76-E76</f>
        <v>11143864</v>
      </c>
      <c r="G76" s="57">
        <f>E76/D76</f>
        <v>0.45702823502252526</v>
      </c>
      <c r="Z76" s="96"/>
      <c r="AA76" s="97" t="s">
        <v>26</v>
      </c>
      <c r="AB76" s="97" t="s">
        <v>4</v>
      </c>
      <c r="AC76" s="97" t="s">
        <v>5</v>
      </c>
      <c r="AD76" s="97" t="s">
        <v>6</v>
      </c>
      <c r="AE76" s="97" t="s">
        <v>7</v>
      </c>
      <c r="AF76" s="96" t="s">
        <v>7</v>
      </c>
      <c r="AG76" s="96"/>
      <c r="AH76" s="96"/>
      <c r="AI76" s="95"/>
      <c r="AJ76" s="95"/>
    </row>
    <row r="77" spans="2:36" s="4" customFormat="1" ht="21.75" customHeight="1" x14ac:dyDescent="0.25">
      <c r="B77" s="50" t="s">
        <v>28</v>
      </c>
      <c r="C77" s="37">
        <v>40091954</v>
      </c>
      <c r="D77" s="37">
        <v>62143471</v>
      </c>
      <c r="E77" s="37">
        <v>59158914</v>
      </c>
      <c r="F77" s="37">
        <f t="shared" si="9"/>
        <v>2984557</v>
      </c>
      <c r="G77" s="57">
        <f>E77/D77</f>
        <v>0.95197312039425674</v>
      </c>
      <c r="Z77" s="96"/>
      <c r="AA77" s="98" t="s">
        <v>65</v>
      </c>
      <c r="AB77" s="99">
        <v>1246283895</v>
      </c>
      <c r="AC77" s="99">
        <v>1377470930</v>
      </c>
      <c r="AD77" s="99">
        <v>1047478273</v>
      </c>
      <c r="AE77" s="100">
        <v>0.76043584672962938</v>
      </c>
      <c r="AF77" s="96">
        <v>0.76043584672962938</v>
      </c>
      <c r="AG77" s="96"/>
      <c r="AH77" s="96"/>
      <c r="AI77" s="95"/>
      <c r="AJ77" s="95"/>
    </row>
    <row r="78" spans="2:36" s="4" customFormat="1" ht="21.75" customHeight="1" x14ac:dyDescent="0.25">
      <c r="B78" s="50" t="s">
        <v>23</v>
      </c>
      <c r="C78" s="37">
        <v>2146353</v>
      </c>
      <c r="D78" s="37">
        <v>85829148</v>
      </c>
      <c r="E78" s="37">
        <v>44274427</v>
      </c>
      <c r="F78" s="37">
        <f t="shared" si="9"/>
        <v>41554721</v>
      </c>
      <c r="G78" s="57">
        <f>E78/D78</f>
        <v>0.51584372013106783</v>
      </c>
      <c r="I78" s="12"/>
      <c r="K78" s="12"/>
      <c r="Z78" s="96"/>
      <c r="AA78" s="98" t="s">
        <v>63</v>
      </c>
      <c r="AB78" s="99">
        <v>508153979</v>
      </c>
      <c r="AC78" s="99">
        <v>747670942</v>
      </c>
      <c r="AD78" s="99">
        <v>502130944</v>
      </c>
      <c r="AE78" s="100">
        <v>0.67159349894863241</v>
      </c>
      <c r="AF78" s="96">
        <v>0.67159349894863241</v>
      </c>
      <c r="AG78" s="96"/>
      <c r="AH78" s="96"/>
      <c r="AI78" s="95"/>
      <c r="AJ78" s="95"/>
    </row>
    <row r="79" spans="2:36" s="4" customFormat="1" ht="21.75" customHeight="1" x14ac:dyDescent="0.25">
      <c r="B79" s="77" t="s">
        <v>24</v>
      </c>
      <c r="C79" s="37">
        <v>60024288</v>
      </c>
      <c r="D79" s="37">
        <v>93472824</v>
      </c>
      <c r="E79" s="37">
        <v>43603499</v>
      </c>
      <c r="F79" s="37">
        <f t="shared" si="9"/>
        <v>49869325</v>
      </c>
      <c r="G79" s="57">
        <f>E79/D79</f>
        <v>0.46648316734284179</v>
      </c>
      <c r="Z79" s="96"/>
      <c r="AA79" s="98" t="s">
        <v>67</v>
      </c>
      <c r="AB79" s="99">
        <v>81441966</v>
      </c>
      <c r="AC79" s="99">
        <v>85720357</v>
      </c>
      <c r="AD79" s="99">
        <v>65827813</v>
      </c>
      <c r="AE79" s="100">
        <v>0.76793675742624357</v>
      </c>
      <c r="AF79" s="96">
        <v>0.76793675742624357</v>
      </c>
      <c r="AG79" s="96"/>
      <c r="AH79" s="96"/>
      <c r="AI79" s="95"/>
      <c r="AJ79" s="95"/>
    </row>
    <row r="80" spans="2:36" s="4" customFormat="1" ht="23.25" customHeight="1" x14ac:dyDescent="0.15">
      <c r="B80" s="13"/>
      <c r="C80" s="11"/>
      <c r="D80" s="11"/>
      <c r="E80" s="11"/>
      <c r="F80" s="11"/>
      <c r="G80" s="18"/>
      <c r="Z80" s="96"/>
      <c r="AA80" s="98" t="s">
        <v>109</v>
      </c>
      <c r="AB80" s="99">
        <v>46890836</v>
      </c>
      <c r="AC80" s="99">
        <v>65533394</v>
      </c>
      <c r="AD80" s="99">
        <v>25804751</v>
      </c>
      <c r="AE80" s="100">
        <v>0.3937649101464209</v>
      </c>
      <c r="AF80" s="96">
        <v>0.3937649101464209</v>
      </c>
      <c r="AG80" s="96"/>
      <c r="AH80" s="96"/>
      <c r="AI80" s="95"/>
      <c r="AJ80" s="95"/>
    </row>
    <row r="81" spans="2:36" s="4" customFormat="1" ht="25.5" customHeight="1" x14ac:dyDescent="0.25">
      <c r="B81" s="88" t="s">
        <v>40</v>
      </c>
      <c r="C81" s="88"/>
      <c r="D81" s="88"/>
      <c r="E81" s="88"/>
      <c r="F81" s="88"/>
      <c r="G81" s="88"/>
      <c r="Z81" s="96"/>
      <c r="AA81" s="98" t="s">
        <v>68</v>
      </c>
      <c r="AB81" s="99">
        <v>55493470</v>
      </c>
      <c r="AC81" s="99">
        <v>64258699</v>
      </c>
      <c r="AD81" s="99">
        <v>35878371</v>
      </c>
      <c r="AE81" s="100">
        <v>0.55834262999940287</v>
      </c>
      <c r="AF81" s="96">
        <v>0.55834262999940287</v>
      </c>
      <c r="AG81" s="96"/>
      <c r="AH81" s="96"/>
      <c r="AI81" s="95"/>
      <c r="AJ81" s="95"/>
    </row>
    <row r="82" spans="2:36" s="4" customFormat="1" ht="19.5" customHeight="1" x14ac:dyDescent="0.25">
      <c r="B82" s="53" t="s">
        <v>3</v>
      </c>
      <c r="C82" s="54">
        <f>SUM(C84:C104)</f>
        <v>1990228043</v>
      </c>
      <c r="D82" s="54">
        <f>SUM(D84:D104)</f>
        <v>2438222090</v>
      </c>
      <c r="E82" s="54">
        <f t="shared" ref="E82:F82" si="10">SUM(E84:E104)</f>
        <v>1708161694</v>
      </c>
      <c r="F82" s="54">
        <f t="shared" si="10"/>
        <v>730060396</v>
      </c>
      <c r="G82" s="55">
        <f>E82/D82</f>
        <v>0.70057674442609941</v>
      </c>
      <c r="Z82" s="96"/>
      <c r="AA82" s="98" t="s">
        <v>58</v>
      </c>
      <c r="AB82" s="99">
        <v>36387504</v>
      </c>
      <c r="AC82" s="99">
        <v>41820667</v>
      </c>
      <c r="AD82" s="99">
        <v>7989823</v>
      </c>
      <c r="AE82" s="100">
        <v>0.19104963103529649</v>
      </c>
      <c r="AF82" s="96">
        <v>0.19104963103529649</v>
      </c>
      <c r="AG82" s="96"/>
      <c r="AH82" s="96"/>
      <c r="AI82" s="95"/>
      <c r="AJ82" s="95"/>
    </row>
    <row r="83" spans="2:36" s="4" customFormat="1" ht="27" customHeight="1" x14ac:dyDescent="0.25">
      <c r="B83" s="56" t="s">
        <v>26</v>
      </c>
      <c r="C83" s="56" t="s">
        <v>4</v>
      </c>
      <c r="D83" s="56" t="s">
        <v>5</v>
      </c>
      <c r="E83" s="56" t="s">
        <v>6</v>
      </c>
      <c r="F83" s="56" t="s">
        <v>45</v>
      </c>
      <c r="G83" s="56" t="s">
        <v>7</v>
      </c>
      <c r="Z83" s="96"/>
      <c r="AA83" s="98" t="s">
        <v>53</v>
      </c>
      <c r="AB83" s="99">
        <v>8878884</v>
      </c>
      <c r="AC83" s="99">
        <v>23107306</v>
      </c>
      <c r="AD83" s="99">
        <v>12800095</v>
      </c>
      <c r="AE83" s="100">
        <v>0.55394146768991592</v>
      </c>
      <c r="AF83" s="96">
        <v>0.55394146768991592</v>
      </c>
      <c r="AG83" s="96"/>
      <c r="AH83" s="96"/>
      <c r="AI83" s="95"/>
      <c r="AJ83" s="95"/>
    </row>
    <row r="84" spans="2:36" s="4" customFormat="1" ht="24" customHeight="1" x14ac:dyDescent="0.25">
      <c r="B84" s="50" t="s">
        <v>48</v>
      </c>
      <c r="C84" s="37">
        <v>46890836</v>
      </c>
      <c r="D84" s="37">
        <v>65533394</v>
      </c>
      <c r="E84" s="37">
        <v>25804751</v>
      </c>
      <c r="F84" s="37">
        <f>+D84-E84</f>
        <v>39728643</v>
      </c>
      <c r="G84" s="57">
        <f>E84/D84</f>
        <v>0.3937649101464209</v>
      </c>
      <c r="Z84" s="96"/>
      <c r="AA84" s="96" t="s">
        <v>108</v>
      </c>
      <c r="AB84" s="101">
        <v>6697509</v>
      </c>
      <c r="AC84" s="101">
        <v>32639795</v>
      </c>
      <c r="AD84" s="101">
        <v>10251624</v>
      </c>
      <c r="AE84" s="100">
        <v>0.31408359029215716</v>
      </c>
      <c r="AF84" s="96">
        <v>0.31408359029215716</v>
      </c>
      <c r="AG84" s="96"/>
      <c r="AH84" s="96"/>
      <c r="AI84" s="95"/>
      <c r="AJ84" s="95"/>
    </row>
    <row r="85" spans="2:36" s="4" customFormat="1" ht="24" customHeight="1" x14ac:dyDescent="0.25">
      <c r="B85" s="50" t="s">
        <v>49</v>
      </c>
      <c r="C85" s="37">
        <v>2134963</v>
      </c>
      <c r="D85" s="37">
        <v>7021759</v>
      </c>
      <c r="E85" s="37">
        <v>3883445</v>
      </c>
      <c r="F85" s="37">
        <f t="shared" ref="F85:F104" si="11">+D85-E85</f>
        <v>3138314</v>
      </c>
      <c r="G85" s="57">
        <f t="shared" ref="G85:G104" si="12">E85/D85</f>
        <v>0.55305871363571435</v>
      </c>
      <c r="Z85" s="96"/>
      <c r="AA85" s="102"/>
      <c r="AB85" s="102"/>
      <c r="AC85" s="102"/>
      <c r="AD85" s="102"/>
      <c r="AE85" s="102"/>
      <c r="AF85" s="96"/>
      <c r="AG85" s="96"/>
      <c r="AH85" s="96"/>
      <c r="AI85" s="95"/>
      <c r="AJ85" s="95"/>
    </row>
    <row r="86" spans="2:36" s="4" customFormat="1" ht="24" customHeight="1" x14ac:dyDescent="0.25">
      <c r="B86" s="50" t="s">
        <v>50</v>
      </c>
      <c r="C86" s="37">
        <v>388508</v>
      </c>
      <c r="D86" s="37">
        <v>1954919</v>
      </c>
      <c r="E86" s="37">
        <v>576523</v>
      </c>
      <c r="F86" s="37">
        <f t="shared" si="11"/>
        <v>1378396</v>
      </c>
      <c r="G86" s="57">
        <f t="shared" si="12"/>
        <v>0.29490889392348224</v>
      </c>
      <c r="Z86" s="96"/>
      <c r="AA86" s="102"/>
      <c r="AB86" s="102"/>
      <c r="AC86" s="102"/>
      <c r="AD86" s="102"/>
      <c r="AE86" s="102"/>
      <c r="AF86" s="96"/>
      <c r="AG86" s="96"/>
      <c r="AH86" s="96"/>
      <c r="AI86" s="95"/>
      <c r="AJ86" s="95"/>
    </row>
    <row r="87" spans="2:36" s="4" customFormat="1" ht="24" customHeight="1" x14ac:dyDescent="0.25">
      <c r="B87" s="50" t="s">
        <v>51</v>
      </c>
      <c r="C87" s="37">
        <v>78624</v>
      </c>
      <c r="D87" s="37">
        <v>192185</v>
      </c>
      <c r="E87" s="37">
        <v>116463</v>
      </c>
      <c r="F87" s="37">
        <f t="shared" si="11"/>
        <v>75722</v>
      </c>
      <c r="G87" s="57">
        <f t="shared" si="12"/>
        <v>0.60599422431511307</v>
      </c>
      <c r="Z87" s="96"/>
      <c r="AA87" s="102"/>
      <c r="AB87" s="102"/>
      <c r="AC87" s="102"/>
      <c r="AD87" s="102"/>
      <c r="AE87" s="102"/>
      <c r="AF87" s="96"/>
      <c r="AG87" s="96"/>
      <c r="AH87" s="96"/>
      <c r="AI87" s="95"/>
      <c r="AJ87" s="95"/>
    </row>
    <row r="88" spans="2:36" s="4" customFormat="1" ht="24" customHeight="1" x14ac:dyDescent="0.25">
      <c r="B88" s="50" t="s">
        <v>52</v>
      </c>
      <c r="C88" s="37">
        <v>73212</v>
      </c>
      <c r="D88" s="37">
        <v>345946</v>
      </c>
      <c r="E88" s="37">
        <v>280145</v>
      </c>
      <c r="F88" s="37">
        <f t="shared" si="11"/>
        <v>65801</v>
      </c>
      <c r="G88" s="57">
        <f t="shared" si="12"/>
        <v>0.80979401409468532</v>
      </c>
      <c r="Z88" s="103"/>
      <c r="AA88" s="104"/>
      <c r="AB88" s="104"/>
      <c r="AC88" s="104"/>
      <c r="AD88" s="104"/>
      <c r="AE88" s="104"/>
      <c r="AF88" s="103"/>
      <c r="AG88" s="103"/>
      <c r="AH88" s="103"/>
    </row>
    <row r="89" spans="2:36" s="4" customFormat="1" ht="24" customHeight="1" x14ac:dyDescent="0.25">
      <c r="B89" s="50" t="s">
        <v>53</v>
      </c>
      <c r="C89" s="37">
        <v>8878884</v>
      </c>
      <c r="D89" s="37">
        <v>23107306</v>
      </c>
      <c r="E89" s="37">
        <v>12800095</v>
      </c>
      <c r="F89" s="37">
        <f t="shared" si="11"/>
        <v>10307211</v>
      </c>
      <c r="G89" s="57">
        <f t="shared" si="12"/>
        <v>0.55394146768991592</v>
      </c>
      <c r="Z89" s="103"/>
      <c r="AA89" s="104"/>
      <c r="AB89" s="104"/>
      <c r="AC89" s="104"/>
      <c r="AD89" s="104"/>
      <c r="AE89" s="104"/>
      <c r="AF89" s="103"/>
      <c r="AG89" s="103"/>
      <c r="AH89" s="103"/>
    </row>
    <row r="90" spans="2:36" s="4" customFormat="1" ht="24" customHeight="1" x14ac:dyDescent="0.25">
      <c r="B90" s="50" t="s">
        <v>54</v>
      </c>
      <c r="C90" s="37">
        <v>49443</v>
      </c>
      <c r="D90" s="37">
        <v>235686</v>
      </c>
      <c r="E90" s="37">
        <v>137098</v>
      </c>
      <c r="F90" s="37">
        <f t="shared" si="11"/>
        <v>98588</v>
      </c>
      <c r="G90" s="57">
        <f t="shared" si="12"/>
        <v>0.58169768250977993</v>
      </c>
      <c r="Z90" s="103"/>
      <c r="AA90" s="104"/>
      <c r="AB90" s="104"/>
      <c r="AC90" s="104"/>
      <c r="AD90" s="104"/>
      <c r="AE90" s="104"/>
      <c r="AF90" s="103"/>
      <c r="AG90" s="103"/>
      <c r="AH90" s="103"/>
    </row>
    <row r="91" spans="2:36" s="4" customFormat="1" ht="24" customHeight="1" x14ac:dyDescent="0.25">
      <c r="B91" s="50" t="s">
        <v>55</v>
      </c>
      <c r="C91" s="37">
        <v>1441</v>
      </c>
      <c r="D91" s="37">
        <v>599716</v>
      </c>
      <c r="E91" s="37">
        <v>132824</v>
      </c>
      <c r="F91" s="37">
        <f t="shared" si="11"/>
        <v>466892</v>
      </c>
      <c r="G91" s="57">
        <f t="shared" si="12"/>
        <v>0.22147816633206385</v>
      </c>
      <c r="Z91" s="103"/>
      <c r="AA91" s="104"/>
      <c r="AB91" s="104"/>
      <c r="AC91" s="104"/>
      <c r="AD91" s="104"/>
      <c r="AE91" s="104"/>
      <c r="AF91" s="103"/>
      <c r="AG91" s="103"/>
      <c r="AH91" s="103"/>
    </row>
    <row r="92" spans="2:36" s="4" customFormat="1" ht="24" customHeight="1" x14ac:dyDescent="0.25">
      <c r="B92" s="50" t="s">
        <v>56</v>
      </c>
      <c r="C92" s="37">
        <v>12030</v>
      </c>
      <c r="D92" s="37">
        <v>866218</v>
      </c>
      <c r="E92" s="37">
        <v>221510</v>
      </c>
      <c r="F92" s="37">
        <f t="shared" si="11"/>
        <v>644708</v>
      </c>
      <c r="G92" s="57">
        <f t="shared" si="12"/>
        <v>0.25572084625348351</v>
      </c>
      <c r="Z92" s="103"/>
      <c r="AA92" s="104"/>
      <c r="AB92" s="104"/>
      <c r="AC92" s="104"/>
      <c r="AD92" s="104"/>
      <c r="AE92" s="104"/>
      <c r="AF92" s="103"/>
      <c r="AG92" s="103"/>
      <c r="AH92" s="103"/>
    </row>
    <row r="93" spans="2:36" s="4" customFormat="1" ht="24" customHeight="1" x14ac:dyDescent="0.25">
      <c r="B93" s="50" t="s">
        <v>57</v>
      </c>
      <c r="C93" s="37">
        <v>3564</v>
      </c>
      <c r="D93" s="37">
        <v>10064</v>
      </c>
      <c r="E93" s="37">
        <v>5610</v>
      </c>
      <c r="F93" s="37">
        <f t="shared" si="11"/>
        <v>4454</v>
      </c>
      <c r="G93" s="57">
        <f t="shared" si="12"/>
        <v>0.55743243243243246</v>
      </c>
      <c r="AA93"/>
      <c r="AB93"/>
      <c r="AC93"/>
      <c r="AD93"/>
      <c r="AE93"/>
    </row>
    <row r="94" spans="2:36" s="4" customFormat="1" ht="24" customHeight="1" x14ac:dyDescent="0.25">
      <c r="B94" s="50" t="s">
        <v>58</v>
      </c>
      <c r="C94" s="37">
        <v>36387504</v>
      </c>
      <c r="D94" s="37">
        <v>41820667</v>
      </c>
      <c r="E94" s="37">
        <v>7989823</v>
      </c>
      <c r="F94" s="37">
        <f t="shared" si="11"/>
        <v>33830844</v>
      </c>
      <c r="G94" s="57">
        <f t="shared" si="12"/>
        <v>0.19104963103529649</v>
      </c>
      <c r="AA94"/>
      <c r="AB94"/>
      <c r="AC94"/>
      <c r="AD94"/>
      <c r="AE94"/>
    </row>
    <row r="95" spans="2:36" s="4" customFormat="1" ht="24" customHeight="1" x14ac:dyDescent="0.25">
      <c r="B95" s="50" t="s">
        <v>59</v>
      </c>
      <c r="C95" s="37">
        <v>0</v>
      </c>
      <c r="D95" s="37">
        <v>1799238</v>
      </c>
      <c r="E95" s="37">
        <v>1157901</v>
      </c>
      <c r="F95" s="37">
        <f t="shared" si="11"/>
        <v>641337</v>
      </c>
      <c r="G95" s="57">
        <f t="shared" si="12"/>
        <v>0.64355076982589299</v>
      </c>
      <c r="AA95"/>
      <c r="AB95"/>
      <c r="AC95"/>
      <c r="AD95"/>
      <c r="AE95"/>
    </row>
    <row r="96" spans="2:36" s="4" customFormat="1" ht="24" customHeight="1" x14ac:dyDescent="0.25">
      <c r="B96" s="50" t="s">
        <v>60</v>
      </c>
      <c r="C96" s="37">
        <v>1156446</v>
      </c>
      <c r="D96" s="37">
        <v>2600163</v>
      </c>
      <c r="E96" s="37">
        <v>1510276</v>
      </c>
      <c r="F96" s="37">
        <f t="shared" si="11"/>
        <v>1089887</v>
      </c>
      <c r="G96" s="57">
        <f t="shared" si="12"/>
        <v>0.58083897047992761</v>
      </c>
      <c r="AA96"/>
      <c r="AB96"/>
      <c r="AC96"/>
      <c r="AD96"/>
      <c r="AE96"/>
    </row>
    <row r="97" spans="2:31" s="4" customFormat="1" ht="24" customHeight="1" x14ac:dyDescent="0.25">
      <c r="B97" s="50" t="s">
        <v>61</v>
      </c>
      <c r="C97" s="37">
        <v>207513</v>
      </c>
      <c r="D97" s="37">
        <v>14030387</v>
      </c>
      <c r="E97" s="37">
        <v>613953</v>
      </c>
      <c r="F97" s="37">
        <f t="shared" si="11"/>
        <v>13416434</v>
      </c>
      <c r="G97" s="57">
        <f t="shared" si="12"/>
        <v>4.3758807223207741E-2</v>
      </c>
      <c r="AA97"/>
      <c r="AB97"/>
      <c r="AC97"/>
      <c r="AD97"/>
      <c r="AE97"/>
    </row>
    <row r="98" spans="2:31" s="4" customFormat="1" ht="24" customHeight="1" x14ac:dyDescent="0.25">
      <c r="B98" s="50" t="s">
        <v>62</v>
      </c>
      <c r="C98" s="37">
        <v>18940</v>
      </c>
      <c r="D98" s="37">
        <v>14326</v>
      </c>
      <c r="E98" s="37">
        <v>10810</v>
      </c>
      <c r="F98" s="37">
        <f t="shared" si="11"/>
        <v>3516</v>
      </c>
      <c r="G98" s="57">
        <f t="shared" si="12"/>
        <v>0.75457210665922103</v>
      </c>
      <c r="AA98"/>
      <c r="AB98"/>
      <c r="AC98"/>
      <c r="AD98"/>
      <c r="AE98"/>
    </row>
    <row r="99" spans="2:31" s="4" customFormat="1" ht="24" customHeight="1" x14ac:dyDescent="0.25">
      <c r="B99" s="50" t="s">
        <v>63</v>
      </c>
      <c r="C99" s="37">
        <v>508153979</v>
      </c>
      <c r="D99" s="37">
        <v>747670942</v>
      </c>
      <c r="E99" s="37">
        <v>502130944</v>
      </c>
      <c r="F99" s="37">
        <f t="shared" si="11"/>
        <v>245539998</v>
      </c>
      <c r="G99" s="57">
        <f t="shared" si="12"/>
        <v>0.67159349894863241</v>
      </c>
      <c r="AA99"/>
      <c r="AB99"/>
      <c r="AC99"/>
      <c r="AD99"/>
      <c r="AE99"/>
    </row>
    <row r="100" spans="2:31" s="4" customFormat="1" ht="24" customHeight="1" x14ac:dyDescent="0.25">
      <c r="B100" s="50" t="s">
        <v>64</v>
      </c>
      <c r="C100" s="37">
        <v>19830</v>
      </c>
      <c r="D100" s="37">
        <v>42830</v>
      </c>
      <c r="E100" s="37">
        <v>23156</v>
      </c>
      <c r="F100" s="37">
        <f t="shared" si="11"/>
        <v>19674</v>
      </c>
      <c r="G100" s="57">
        <f t="shared" si="12"/>
        <v>0.5406490777492412</v>
      </c>
    </row>
    <row r="101" spans="2:31" s="4" customFormat="1" ht="24" customHeight="1" x14ac:dyDescent="0.25">
      <c r="B101" s="50" t="s">
        <v>65</v>
      </c>
      <c r="C101" s="37">
        <v>1246283895</v>
      </c>
      <c r="D101" s="37">
        <v>1377470930</v>
      </c>
      <c r="E101" s="37">
        <v>1047478273</v>
      </c>
      <c r="F101" s="37">
        <f t="shared" si="11"/>
        <v>329992657</v>
      </c>
      <c r="G101" s="57">
        <f t="shared" si="12"/>
        <v>0.76043584672962938</v>
      </c>
    </row>
    <row r="102" spans="2:31" s="4" customFormat="1" ht="24" customHeight="1" x14ac:dyDescent="0.25">
      <c r="B102" s="50" t="s">
        <v>66</v>
      </c>
      <c r="C102" s="37">
        <v>2552995</v>
      </c>
      <c r="D102" s="37">
        <v>2926358</v>
      </c>
      <c r="E102" s="37">
        <v>1581910</v>
      </c>
      <c r="F102" s="37">
        <f t="shared" si="11"/>
        <v>1344448</v>
      </c>
      <c r="G102" s="57">
        <f t="shared" si="12"/>
        <v>0.54057295792244153</v>
      </c>
    </row>
    <row r="103" spans="2:31" s="4" customFormat="1" ht="24" customHeight="1" x14ac:dyDescent="0.25">
      <c r="B103" s="50" t="s">
        <v>67</v>
      </c>
      <c r="C103" s="37">
        <v>81441966</v>
      </c>
      <c r="D103" s="37">
        <v>85720357</v>
      </c>
      <c r="E103" s="37">
        <v>65827813</v>
      </c>
      <c r="F103" s="37">
        <f t="shared" si="11"/>
        <v>19892544</v>
      </c>
      <c r="G103" s="57">
        <f t="shared" si="12"/>
        <v>0.76793675742624357</v>
      </c>
    </row>
    <row r="104" spans="2:31" s="4" customFormat="1" ht="24" customHeight="1" x14ac:dyDescent="0.25">
      <c r="B104" s="50" t="s">
        <v>68</v>
      </c>
      <c r="C104" s="37">
        <v>55493470</v>
      </c>
      <c r="D104" s="37">
        <v>64258699</v>
      </c>
      <c r="E104" s="37">
        <v>35878371</v>
      </c>
      <c r="F104" s="37">
        <f t="shared" si="11"/>
        <v>28380328</v>
      </c>
      <c r="G104" s="57">
        <f t="shared" si="12"/>
        <v>0.55834262999940287</v>
      </c>
    </row>
    <row r="105" spans="2:31" s="4" customFormat="1" ht="26.25" customHeight="1" x14ac:dyDescent="0.2">
      <c r="B105" s="61"/>
      <c r="C105" s="62"/>
      <c r="D105" s="62"/>
      <c r="E105" s="63"/>
      <c r="F105" s="63"/>
      <c r="G105" s="64"/>
    </row>
    <row r="106" spans="2:31" s="4" customFormat="1" ht="26.25" customHeight="1" x14ac:dyDescent="0.25">
      <c r="B106" s="88" t="s">
        <v>42</v>
      </c>
      <c r="C106" s="88"/>
      <c r="D106" s="88"/>
      <c r="E106" s="88"/>
      <c r="F106" s="88"/>
      <c r="G106" s="88"/>
    </row>
    <row r="107" spans="2:31" s="4" customFormat="1" ht="21" customHeight="1" x14ac:dyDescent="0.25">
      <c r="B107" s="65" t="s">
        <v>27</v>
      </c>
      <c r="C107" s="66">
        <f>SUM(C109:C118)</f>
        <v>420149722</v>
      </c>
      <c r="D107" s="66">
        <f>SUM(D109:D118)</f>
        <v>868743934</v>
      </c>
      <c r="E107" s="66">
        <f>SUM(E109:E118)</f>
        <v>205025329</v>
      </c>
      <c r="F107" s="66">
        <f>SUM(F109:F118)</f>
        <v>663718605</v>
      </c>
      <c r="G107" s="67">
        <f>E107/D107</f>
        <v>0.23600202657645261</v>
      </c>
    </row>
    <row r="108" spans="2:31" s="4" customFormat="1" ht="29.25" customHeight="1" x14ac:dyDescent="0.25">
      <c r="B108" s="56" t="s">
        <v>20</v>
      </c>
      <c r="C108" s="56" t="s">
        <v>4</v>
      </c>
      <c r="D108" s="56" t="s">
        <v>5</v>
      </c>
      <c r="E108" s="56" t="s">
        <v>6</v>
      </c>
      <c r="F108" s="56" t="s">
        <v>45</v>
      </c>
      <c r="G108" s="56" t="s">
        <v>7</v>
      </c>
    </row>
    <row r="109" spans="2:31" s="4" customFormat="1" ht="26.25" customHeight="1" x14ac:dyDescent="0.25">
      <c r="B109" s="77" t="s">
        <v>69</v>
      </c>
      <c r="C109" s="37">
        <v>156758588</v>
      </c>
      <c r="D109" s="37">
        <v>304546357</v>
      </c>
      <c r="E109" s="37">
        <v>45760838</v>
      </c>
      <c r="F109" s="37">
        <f>+D109-E109</f>
        <v>258785519</v>
      </c>
      <c r="G109" s="57">
        <f>E109/D109</f>
        <v>0.15025902279960618</v>
      </c>
    </row>
    <row r="110" spans="2:31" s="4" customFormat="1" ht="26.25" customHeight="1" x14ac:dyDescent="0.25">
      <c r="B110" s="77" t="s">
        <v>70</v>
      </c>
      <c r="C110" s="37">
        <v>49092375</v>
      </c>
      <c r="D110" s="37">
        <v>100471990</v>
      </c>
      <c r="E110" s="37">
        <v>17492914</v>
      </c>
      <c r="F110" s="37">
        <f t="shared" ref="F110:F118" si="13">+D110-E110</f>
        <v>82979076</v>
      </c>
      <c r="G110" s="57">
        <f t="shared" ref="G110:G118" si="14">E110/D110</f>
        <v>0.17410737062140402</v>
      </c>
    </row>
    <row r="111" spans="2:31" s="4" customFormat="1" ht="26.25" customHeight="1" x14ac:dyDescent="0.25">
      <c r="B111" s="77" t="s">
        <v>71</v>
      </c>
      <c r="C111" s="37">
        <v>53107248</v>
      </c>
      <c r="D111" s="37">
        <v>173826878</v>
      </c>
      <c r="E111" s="37">
        <v>62620579</v>
      </c>
      <c r="F111" s="37">
        <f t="shared" si="13"/>
        <v>111206299</v>
      </c>
      <c r="G111" s="57">
        <f t="shared" si="14"/>
        <v>0.3602468140744034</v>
      </c>
    </row>
    <row r="112" spans="2:31" s="4" customFormat="1" ht="26.25" customHeight="1" x14ac:dyDescent="0.25">
      <c r="B112" s="50" t="s">
        <v>72</v>
      </c>
      <c r="C112" s="37">
        <v>78724112</v>
      </c>
      <c r="D112" s="37">
        <v>120029934</v>
      </c>
      <c r="E112" s="37">
        <v>19925638</v>
      </c>
      <c r="F112" s="37">
        <f t="shared" si="13"/>
        <v>100104296</v>
      </c>
      <c r="G112" s="57">
        <f t="shared" si="14"/>
        <v>0.16600557324308785</v>
      </c>
    </row>
    <row r="113" spans="2:7" s="4" customFormat="1" ht="26.25" customHeight="1" x14ac:dyDescent="0.25">
      <c r="B113" s="50" t="s">
        <v>73</v>
      </c>
      <c r="C113" s="37">
        <v>35266806</v>
      </c>
      <c r="D113" s="37">
        <v>74763645</v>
      </c>
      <c r="E113" s="37">
        <v>36323332</v>
      </c>
      <c r="F113" s="37">
        <f t="shared" si="13"/>
        <v>38440313</v>
      </c>
      <c r="G113" s="57">
        <f t="shared" si="14"/>
        <v>0.48584217636793925</v>
      </c>
    </row>
    <row r="114" spans="2:7" s="4" customFormat="1" ht="26.25" customHeight="1" x14ac:dyDescent="0.25">
      <c r="B114" s="50" t="s">
        <v>74</v>
      </c>
      <c r="C114" s="37">
        <v>47200593</v>
      </c>
      <c r="D114" s="37">
        <v>63127112</v>
      </c>
      <c r="E114" s="37">
        <v>14847134</v>
      </c>
      <c r="F114" s="37">
        <f t="shared" si="13"/>
        <v>48279978</v>
      </c>
      <c r="G114" s="57">
        <f t="shared" si="14"/>
        <v>0.23519425377799638</v>
      </c>
    </row>
    <row r="115" spans="2:7" s="4" customFormat="1" ht="26.25" customHeight="1" x14ac:dyDescent="0.25">
      <c r="B115" s="50" t="s">
        <v>90</v>
      </c>
      <c r="C115" s="37">
        <v>0</v>
      </c>
      <c r="D115" s="37">
        <v>17133404</v>
      </c>
      <c r="E115" s="37">
        <v>4045929</v>
      </c>
      <c r="F115" s="37">
        <f t="shared" si="13"/>
        <v>13087475</v>
      </c>
      <c r="G115" s="57">
        <f t="shared" si="14"/>
        <v>0.23614274197935214</v>
      </c>
    </row>
    <row r="116" spans="2:7" s="4" customFormat="1" ht="26.25" customHeight="1" x14ac:dyDescent="0.25">
      <c r="B116" s="50" t="s">
        <v>94</v>
      </c>
      <c r="C116" s="37">
        <v>0</v>
      </c>
      <c r="D116" s="37">
        <v>7661716</v>
      </c>
      <c r="E116" s="37">
        <v>940761</v>
      </c>
      <c r="F116" s="37">
        <f t="shared" si="13"/>
        <v>6720955</v>
      </c>
      <c r="G116" s="57">
        <f t="shared" si="14"/>
        <v>0.12278724505058658</v>
      </c>
    </row>
    <row r="117" spans="2:7" s="4" customFormat="1" ht="26.25" customHeight="1" x14ac:dyDescent="0.25">
      <c r="B117" s="50" t="s">
        <v>95</v>
      </c>
      <c r="C117" s="37">
        <v>0</v>
      </c>
      <c r="D117" s="37">
        <v>4177514</v>
      </c>
      <c r="E117" s="37">
        <v>133104</v>
      </c>
      <c r="F117" s="37">
        <f t="shared" si="13"/>
        <v>4044410</v>
      </c>
      <c r="G117" s="57">
        <f t="shared" si="14"/>
        <v>3.186201171318636E-2</v>
      </c>
    </row>
    <row r="118" spans="2:7" s="4" customFormat="1" ht="26.25" customHeight="1" x14ac:dyDescent="0.25">
      <c r="B118" s="50" t="s">
        <v>96</v>
      </c>
      <c r="C118" s="37">
        <v>0</v>
      </c>
      <c r="D118" s="37">
        <v>3005384</v>
      </c>
      <c r="E118" s="37">
        <v>2935100</v>
      </c>
      <c r="F118" s="37">
        <f t="shared" si="13"/>
        <v>70284</v>
      </c>
      <c r="G118" s="57">
        <f t="shared" si="14"/>
        <v>0.97661397012827644</v>
      </c>
    </row>
    <row r="119" spans="2:7" s="4" customFormat="1" ht="20.25" customHeight="1" x14ac:dyDescent="0.25">
      <c r="B119"/>
      <c r="C119"/>
      <c r="D119"/>
      <c r="E119"/>
      <c r="F119"/>
      <c r="G119"/>
    </row>
    <row r="120" spans="2:7" s="14" customFormat="1" ht="15" x14ac:dyDescent="0.25">
      <c r="B120"/>
      <c r="C120"/>
      <c r="D120"/>
      <c r="E120"/>
      <c r="F120"/>
      <c r="G120"/>
    </row>
    <row r="121" spans="2:7" s="14" customFormat="1" ht="27.75" customHeight="1" x14ac:dyDescent="0.2">
      <c r="B121" s="90" t="s">
        <v>43</v>
      </c>
      <c r="C121" s="91"/>
      <c r="D121" s="91"/>
      <c r="E121" s="91"/>
      <c r="F121" s="91"/>
      <c r="G121" s="92"/>
    </row>
    <row r="122" spans="2:7" s="14" customFormat="1" ht="18" customHeight="1" x14ac:dyDescent="0.2">
      <c r="B122" s="65" t="s">
        <v>27</v>
      </c>
      <c r="C122" s="66">
        <f>SUM(C124:C127)</f>
        <v>420149722</v>
      </c>
      <c r="D122" s="66">
        <f>SUM(D124:D127)</f>
        <v>868743934</v>
      </c>
      <c r="E122" s="66">
        <f>SUM(E124:E127)</f>
        <v>205025328</v>
      </c>
      <c r="F122" s="66">
        <f>SUM(F124:F127)</f>
        <v>663718606</v>
      </c>
      <c r="G122" s="67">
        <f>E122/D122</f>
        <v>0.23600202542536544</v>
      </c>
    </row>
    <row r="123" spans="2:7" ht="29.25" customHeight="1" x14ac:dyDescent="0.15">
      <c r="B123" s="56" t="s">
        <v>21</v>
      </c>
      <c r="C123" s="56" t="s">
        <v>4</v>
      </c>
      <c r="D123" s="56" t="s">
        <v>5</v>
      </c>
      <c r="E123" s="56" t="s">
        <v>6</v>
      </c>
      <c r="F123" s="56" t="s">
        <v>45</v>
      </c>
      <c r="G123" s="56" t="s">
        <v>7</v>
      </c>
    </row>
    <row r="124" spans="2:7" s="15" customFormat="1" ht="27.75" customHeight="1" x14ac:dyDescent="0.25">
      <c r="B124" s="50" t="s">
        <v>22</v>
      </c>
      <c r="C124" s="37">
        <v>108470177</v>
      </c>
      <c r="D124" s="37">
        <v>127691961</v>
      </c>
      <c r="E124" s="37">
        <v>56476418</v>
      </c>
      <c r="F124" s="37">
        <f>+D124-E124</f>
        <v>71215543</v>
      </c>
      <c r="G124" s="57">
        <f>E124/D124</f>
        <v>0.44228640203904457</v>
      </c>
    </row>
    <row r="125" spans="2:7" s="15" customFormat="1" ht="27.75" customHeight="1" x14ac:dyDescent="0.25">
      <c r="B125" s="50" t="s">
        <v>28</v>
      </c>
      <c r="C125" s="37">
        <v>0</v>
      </c>
      <c r="D125" s="37">
        <v>255403578</v>
      </c>
      <c r="E125" s="37">
        <v>45999478</v>
      </c>
      <c r="F125" s="37">
        <f t="shared" ref="F125:F127" si="15">+D125-E125</f>
        <v>209404100</v>
      </c>
      <c r="G125" s="57">
        <f>E125/D125</f>
        <v>0.18010506493374184</v>
      </c>
    </row>
    <row r="126" spans="2:7" s="15" customFormat="1" ht="27.75" customHeight="1" x14ac:dyDescent="0.25">
      <c r="B126" s="50" t="s">
        <v>23</v>
      </c>
      <c r="C126" s="37">
        <v>0</v>
      </c>
      <c r="D126" s="37">
        <v>74971</v>
      </c>
      <c r="E126" s="37">
        <v>0</v>
      </c>
      <c r="F126" s="37">
        <f t="shared" ref="F126" si="16">+D126-E126</f>
        <v>74971</v>
      </c>
      <c r="G126" s="57">
        <f>E126/D126</f>
        <v>0</v>
      </c>
    </row>
    <row r="127" spans="2:7" s="15" customFormat="1" ht="27.75" customHeight="1" x14ac:dyDescent="0.25">
      <c r="B127" s="50" t="s">
        <v>24</v>
      </c>
      <c r="C127" s="37">
        <v>311679545</v>
      </c>
      <c r="D127" s="37">
        <v>485573424</v>
      </c>
      <c r="E127" s="37">
        <v>102549432</v>
      </c>
      <c r="F127" s="37">
        <f t="shared" si="15"/>
        <v>383023992</v>
      </c>
      <c r="G127" s="57">
        <f>E127/D127</f>
        <v>0.21119243132218868</v>
      </c>
    </row>
    <row r="128" spans="2:7" s="15" customFormat="1" ht="11.25" customHeight="1" x14ac:dyDescent="0.25">
      <c r="B128" s="68"/>
      <c r="C128" s="69"/>
      <c r="D128" s="70"/>
      <c r="E128" s="69"/>
      <c r="F128" s="69"/>
      <c r="G128" s="71"/>
    </row>
    <row r="129" spans="2:7" ht="27" customHeight="1" x14ac:dyDescent="0.15">
      <c r="B129" s="93" t="s">
        <v>44</v>
      </c>
      <c r="C129" s="93"/>
      <c r="D129" s="93"/>
      <c r="E129" s="93"/>
      <c r="F129" s="93"/>
      <c r="G129" s="93"/>
    </row>
    <row r="130" spans="2:7" ht="23.25" customHeight="1" x14ac:dyDescent="0.15">
      <c r="B130" s="65" t="s">
        <v>3</v>
      </c>
      <c r="C130" s="66">
        <f>SUM(C132:C145)</f>
        <v>420149722</v>
      </c>
      <c r="D130" s="66">
        <f>SUM(D132:D145)</f>
        <v>868743934</v>
      </c>
      <c r="E130" s="66">
        <f>SUM(E132:E145)</f>
        <v>205025328</v>
      </c>
      <c r="F130" s="66">
        <f>SUM(F132:F145)</f>
        <v>663718606</v>
      </c>
      <c r="G130" s="67">
        <f>E130/D130</f>
        <v>0.23600202542536544</v>
      </c>
    </row>
    <row r="131" spans="2:7" ht="30" customHeight="1" x14ac:dyDescent="0.15">
      <c r="B131" s="56" t="s">
        <v>26</v>
      </c>
      <c r="C131" s="56" t="s">
        <v>4</v>
      </c>
      <c r="D131" s="56" t="s">
        <v>5</v>
      </c>
      <c r="E131" s="56" t="s">
        <v>6</v>
      </c>
      <c r="F131" s="56" t="s">
        <v>45</v>
      </c>
      <c r="G131" s="56" t="s">
        <v>7</v>
      </c>
    </row>
    <row r="132" spans="2:7" ht="25.5" customHeight="1" x14ac:dyDescent="0.15">
      <c r="B132" s="77" t="s">
        <v>48</v>
      </c>
      <c r="C132" s="37">
        <v>13734581</v>
      </c>
      <c r="D132" s="37">
        <v>20326196</v>
      </c>
      <c r="E132" s="37">
        <v>2650014</v>
      </c>
      <c r="F132" s="37">
        <f>+D132-E132</f>
        <v>17676182</v>
      </c>
      <c r="G132" s="57">
        <f>E132/D132</f>
        <v>0.13037432090096937</v>
      </c>
    </row>
    <row r="133" spans="2:7" ht="25.5" customHeight="1" x14ac:dyDescent="0.15">
      <c r="B133" s="50" t="s">
        <v>49</v>
      </c>
      <c r="C133" s="37">
        <v>0</v>
      </c>
      <c r="D133" s="37">
        <v>14321999</v>
      </c>
      <c r="E133" s="37">
        <v>0</v>
      </c>
      <c r="F133" s="37">
        <f t="shared" ref="F133:F136" si="17">+D133-E133</f>
        <v>14321999</v>
      </c>
      <c r="G133" s="57">
        <f t="shared" ref="G133:G136" si="18">E133/D133</f>
        <v>0</v>
      </c>
    </row>
    <row r="134" spans="2:7" ht="25.5" customHeight="1" x14ac:dyDescent="0.15">
      <c r="B134" s="50" t="s">
        <v>52</v>
      </c>
      <c r="C134" s="37">
        <v>0</v>
      </c>
      <c r="D134" s="37">
        <v>956545</v>
      </c>
      <c r="E134" s="37">
        <v>0</v>
      </c>
      <c r="F134" s="37">
        <f t="shared" si="17"/>
        <v>956545</v>
      </c>
      <c r="G134" s="57">
        <f t="shared" si="18"/>
        <v>0</v>
      </c>
    </row>
    <row r="135" spans="2:7" ht="25.5" customHeight="1" x14ac:dyDescent="0.15">
      <c r="B135" s="50" t="s">
        <v>53</v>
      </c>
      <c r="C135" s="37">
        <v>42504241</v>
      </c>
      <c r="D135" s="37">
        <v>64928403</v>
      </c>
      <c r="E135" s="37">
        <v>14621906</v>
      </c>
      <c r="F135" s="37">
        <f t="shared" si="17"/>
        <v>50306497</v>
      </c>
      <c r="G135" s="57">
        <f t="shared" si="18"/>
        <v>0.22520045657060131</v>
      </c>
    </row>
    <row r="136" spans="2:7" ht="25.5" customHeight="1" x14ac:dyDescent="0.15">
      <c r="B136" s="50" t="s">
        <v>54</v>
      </c>
      <c r="C136" s="37">
        <v>8557479</v>
      </c>
      <c r="D136" s="37">
        <v>7956472</v>
      </c>
      <c r="E136" s="37">
        <v>1008735</v>
      </c>
      <c r="F136" s="37">
        <f t="shared" si="17"/>
        <v>6947737</v>
      </c>
      <c r="G136" s="57">
        <f t="shared" si="18"/>
        <v>0.12678169419813204</v>
      </c>
    </row>
    <row r="137" spans="2:7" ht="25.5" customHeight="1" x14ac:dyDescent="0.15">
      <c r="B137" s="50" t="s">
        <v>55</v>
      </c>
      <c r="C137" s="37">
        <v>2801684</v>
      </c>
      <c r="D137" s="37">
        <v>7493315</v>
      </c>
      <c r="E137" s="37">
        <v>834058</v>
      </c>
      <c r="F137" s="37">
        <f t="shared" ref="F137:F145" si="19">+D137-E137</f>
        <v>6659257</v>
      </c>
      <c r="G137" s="57">
        <f t="shared" ref="G137:G145" si="20">E137/D137</f>
        <v>0.11130694492357521</v>
      </c>
    </row>
    <row r="138" spans="2:7" ht="25.5" customHeight="1" x14ac:dyDescent="0.15">
      <c r="B138" s="50" t="s">
        <v>57</v>
      </c>
      <c r="C138" s="37">
        <v>0</v>
      </c>
      <c r="D138" s="37">
        <v>888550</v>
      </c>
      <c r="E138" s="37">
        <v>0</v>
      </c>
      <c r="F138" s="37">
        <f t="shared" si="19"/>
        <v>888550</v>
      </c>
      <c r="G138" s="57">
        <f t="shared" si="20"/>
        <v>0</v>
      </c>
    </row>
    <row r="139" spans="2:7" ht="25.5" customHeight="1" x14ac:dyDescent="0.15">
      <c r="B139" s="50" t="s">
        <v>58</v>
      </c>
      <c r="C139" s="37">
        <v>99111373</v>
      </c>
      <c r="D139" s="37">
        <v>240267289</v>
      </c>
      <c r="E139" s="37">
        <v>37440605</v>
      </c>
      <c r="F139" s="37">
        <f t="shared" si="19"/>
        <v>202826684</v>
      </c>
      <c r="G139" s="57">
        <f t="shared" si="20"/>
        <v>0.15582897345630767</v>
      </c>
    </row>
    <row r="140" spans="2:7" ht="25.5" customHeight="1" x14ac:dyDescent="0.15">
      <c r="B140" s="50" t="s">
        <v>60</v>
      </c>
      <c r="C140" s="37">
        <v>4000000</v>
      </c>
      <c r="D140" s="37">
        <v>5407965</v>
      </c>
      <c r="E140" s="37">
        <v>3527465</v>
      </c>
      <c r="F140" s="37">
        <f t="shared" si="19"/>
        <v>1880500</v>
      </c>
      <c r="G140" s="57">
        <f t="shared" si="20"/>
        <v>0.65227215782646519</v>
      </c>
    </row>
    <row r="141" spans="2:7" ht="25.5" customHeight="1" x14ac:dyDescent="0.15">
      <c r="B141" s="50" t="s">
        <v>61</v>
      </c>
      <c r="C141" s="37">
        <v>49082406</v>
      </c>
      <c r="D141" s="37">
        <v>70293904</v>
      </c>
      <c r="E141" s="37">
        <v>26486239</v>
      </c>
      <c r="F141" s="37">
        <f t="shared" si="19"/>
        <v>43807665</v>
      </c>
      <c r="G141" s="57">
        <f t="shared" si="20"/>
        <v>0.37679282971678457</v>
      </c>
    </row>
    <row r="142" spans="2:7" ht="25.5" customHeight="1" x14ac:dyDescent="0.15">
      <c r="B142" s="50" t="s">
        <v>63</v>
      </c>
      <c r="C142" s="37">
        <v>89984388</v>
      </c>
      <c r="D142" s="37">
        <v>275073868</v>
      </c>
      <c r="E142" s="37">
        <v>85443854</v>
      </c>
      <c r="F142" s="37">
        <f t="shared" si="19"/>
        <v>189630014</v>
      </c>
      <c r="G142" s="57">
        <f t="shared" si="20"/>
        <v>0.31062148731627243</v>
      </c>
    </row>
    <row r="143" spans="2:7" ht="25.5" customHeight="1" x14ac:dyDescent="0.15">
      <c r="B143" s="50" t="s">
        <v>64</v>
      </c>
      <c r="C143" s="37">
        <v>0</v>
      </c>
      <c r="D143" s="37">
        <v>1874153</v>
      </c>
      <c r="E143" s="37">
        <v>0</v>
      </c>
      <c r="F143" s="37">
        <f t="shared" si="19"/>
        <v>1874153</v>
      </c>
      <c r="G143" s="57">
        <f t="shared" si="20"/>
        <v>0</v>
      </c>
    </row>
    <row r="144" spans="2:7" ht="25.5" customHeight="1" x14ac:dyDescent="0.15">
      <c r="B144" s="50" t="s">
        <v>65</v>
      </c>
      <c r="C144" s="37">
        <v>110373570</v>
      </c>
      <c r="D144" s="37">
        <v>158705275</v>
      </c>
      <c r="E144" s="37">
        <v>33012452</v>
      </c>
      <c r="F144" s="37">
        <f t="shared" si="19"/>
        <v>125692823</v>
      </c>
      <c r="G144" s="57">
        <f t="shared" si="20"/>
        <v>0.20801105697337408</v>
      </c>
    </row>
    <row r="145" spans="2:33" ht="25.5" customHeight="1" x14ac:dyDescent="0.15">
      <c r="B145" s="50" t="s">
        <v>66</v>
      </c>
      <c r="C145" s="37">
        <v>0</v>
      </c>
      <c r="D145" s="37">
        <v>250000</v>
      </c>
      <c r="E145" s="37">
        <v>0</v>
      </c>
      <c r="F145" s="37">
        <f t="shared" si="19"/>
        <v>250000</v>
      </c>
      <c r="G145" s="57">
        <f t="shared" si="20"/>
        <v>0</v>
      </c>
    </row>
    <row r="146" spans="2:33" ht="25.5" customHeight="1" x14ac:dyDescent="0.15">
      <c r="B146" s="7"/>
      <c r="C146" s="75"/>
      <c r="D146" s="75"/>
      <c r="E146" s="75"/>
      <c r="F146" s="75"/>
      <c r="G146" s="76"/>
    </row>
    <row r="147" spans="2:33" ht="36" customHeight="1" x14ac:dyDescent="0.25">
      <c r="B147" s="19"/>
      <c r="C147" s="20"/>
      <c r="D147" s="21"/>
      <c r="E147" s="20"/>
      <c r="F147" s="20"/>
      <c r="G147" s="22"/>
    </row>
    <row r="148" spans="2:33" ht="33.75" customHeight="1" x14ac:dyDescent="0.15">
      <c r="B148" s="94" t="s">
        <v>36</v>
      </c>
      <c r="C148" s="94"/>
      <c r="D148" s="94"/>
      <c r="E148" s="20"/>
      <c r="F148" s="20"/>
      <c r="G148" s="22"/>
    </row>
    <row r="149" spans="2:33" ht="24.75" customHeight="1" x14ac:dyDescent="0.15">
      <c r="B149" s="85" t="s">
        <v>30</v>
      </c>
      <c r="C149" s="85"/>
      <c r="D149" s="85"/>
      <c r="E149" s="1"/>
      <c r="F149" s="1"/>
      <c r="G149" s="1"/>
      <c r="Z149" s="105"/>
      <c r="AA149" s="105"/>
      <c r="AB149" s="105"/>
      <c r="AC149" s="105"/>
      <c r="AD149" s="105"/>
      <c r="AE149" s="105"/>
      <c r="AF149" s="105"/>
      <c r="AG149" s="105"/>
    </row>
    <row r="150" spans="2:33" ht="32.25" customHeight="1" x14ac:dyDescent="0.15">
      <c r="B150" s="72" t="s">
        <v>3</v>
      </c>
      <c r="C150" s="73">
        <v>864562319</v>
      </c>
      <c r="D150" s="73">
        <f>SUM(D152:D160)</f>
        <v>205025328</v>
      </c>
      <c r="Z150" s="105"/>
      <c r="AA150" s="97" t="s">
        <v>26</v>
      </c>
      <c r="AB150" s="97" t="s">
        <v>4</v>
      </c>
      <c r="AC150" s="97" t="s">
        <v>5</v>
      </c>
      <c r="AD150" s="97" t="s">
        <v>6</v>
      </c>
      <c r="AE150" s="97" t="s">
        <v>7</v>
      </c>
      <c r="AF150" s="105"/>
      <c r="AG150" s="105"/>
    </row>
    <row r="151" spans="2:33" ht="21.75" customHeight="1" x14ac:dyDescent="0.15">
      <c r="B151" s="56" t="s">
        <v>31</v>
      </c>
      <c r="C151" s="56" t="s">
        <v>5</v>
      </c>
      <c r="D151" s="56" t="s">
        <v>6</v>
      </c>
      <c r="Z151" s="105"/>
      <c r="AA151" s="98" t="s">
        <v>63</v>
      </c>
      <c r="AB151" s="99">
        <v>89984388</v>
      </c>
      <c r="AC151" s="99">
        <v>275073868</v>
      </c>
      <c r="AD151" s="99">
        <v>85443854</v>
      </c>
      <c r="AE151" s="106">
        <f>+AD151/AC151</f>
        <v>0.31062148731627243</v>
      </c>
      <c r="AF151" s="105"/>
      <c r="AG151" s="105"/>
    </row>
    <row r="152" spans="2:33" ht="21" customHeight="1" x14ac:dyDescent="0.15">
      <c r="B152" s="77" t="s">
        <v>32</v>
      </c>
      <c r="C152" s="37"/>
      <c r="D152" s="37">
        <v>2886960</v>
      </c>
      <c r="Z152" s="105"/>
      <c r="AA152" s="98" t="s">
        <v>58</v>
      </c>
      <c r="AB152" s="99">
        <v>99111373</v>
      </c>
      <c r="AC152" s="99">
        <v>240267289</v>
      </c>
      <c r="AD152" s="99">
        <v>37440605</v>
      </c>
      <c r="AE152" s="106">
        <f t="shared" ref="AE152:AE156" si="21">+AD152/AC152</f>
        <v>0.15582897345630767</v>
      </c>
      <c r="AF152" s="105"/>
      <c r="AG152" s="105"/>
    </row>
    <row r="153" spans="2:33" ht="21" customHeight="1" x14ac:dyDescent="0.15">
      <c r="B153" s="77" t="s">
        <v>33</v>
      </c>
      <c r="C153" s="37"/>
      <c r="D153" s="37">
        <v>15292357</v>
      </c>
      <c r="Z153" s="105"/>
      <c r="AA153" s="98" t="s">
        <v>65</v>
      </c>
      <c r="AB153" s="99">
        <v>110373570</v>
      </c>
      <c r="AC153" s="99">
        <v>158705275</v>
      </c>
      <c r="AD153" s="99">
        <v>33012452</v>
      </c>
      <c r="AE153" s="106">
        <f t="shared" si="21"/>
        <v>0.20801105697337408</v>
      </c>
      <c r="AF153" s="105"/>
      <c r="AG153" s="105"/>
    </row>
    <row r="154" spans="2:33" ht="21" customHeight="1" x14ac:dyDescent="0.15">
      <c r="B154" s="77" t="s">
        <v>34</v>
      </c>
      <c r="C154" s="37"/>
      <c r="D154" s="37">
        <v>21339913</v>
      </c>
      <c r="Z154" s="105"/>
      <c r="AA154" s="98" t="s">
        <v>61</v>
      </c>
      <c r="AB154" s="99">
        <v>49082406</v>
      </c>
      <c r="AC154" s="99">
        <v>70293904</v>
      </c>
      <c r="AD154" s="99">
        <v>26486239</v>
      </c>
      <c r="AE154" s="106">
        <f t="shared" si="21"/>
        <v>0.37679282971678457</v>
      </c>
      <c r="AF154" s="105"/>
      <c r="AG154" s="105"/>
    </row>
    <row r="155" spans="2:33" ht="21" customHeight="1" x14ac:dyDescent="0.15">
      <c r="B155" s="77" t="s">
        <v>35</v>
      </c>
      <c r="C155" s="37"/>
      <c r="D155" s="37">
        <v>27490724</v>
      </c>
      <c r="Z155" s="105"/>
      <c r="AA155" s="98" t="s">
        <v>53</v>
      </c>
      <c r="AB155" s="99">
        <v>42504241</v>
      </c>
      <c r="AC155" s="99">
        <v>64928403</v>
      </c>
      <c r="AD155" s="99">
        <v>14621906</v>
      </c>
      <c r="AE155" s="106">
        <f t="shared" si="21"/>
        <v>0.22520045657060131</v>
      </c>
      <c r="AF155" s="105"/>
      <c r="AG155" s="105"/>
    </row>
    <row r="156" spans="2:33" ht="21" customHeight="1" x14ac:dyDescent="0.15">
      <c r="B156" s="77" t="s">
        <v>101</v>
      </c>
      <c r="C156" s="37"/>
      <c r="D156" s="37">
        <v>27216235</v>
      </c>
      <c r="Z156" s="105"/>
      <c r="AA156" s="105" t="s">
        <v>110</v>
      </c>
      <c r="AB156" s="107">
        <v>29093744</v>
      </c>
      <c r="AC156" s="107">
        <v>59475195</v>
      </c>
      <c r="AD156" s="107">
        <v>8020272</v>
      </c>
      <c r="AE156" s="106">
        <f t="shared" si="21"/>
        <v>0.13485070540752325</v>
      </c>
      <c r="AF156" s="105"/>
      <c r="AG156" s="105"/>
    </row>
    <row r="157" spans="2:33" ht="21" customHeight="1" x14ac:dyDescent="0.25">
      <c r="B157" s="77" t="s">
        <v>102</v>
      </c>
      <c r="C157" s="37"/>
      <c r="D157" s="37">
        <v>23452803</v>
      </c>
      <c r="Z157" s="105"/>
      <c r="AA157" s="102"/>
      <c r="AB157" s="102"/>
      <c r="AC157" s="102"/>
      <c r="AD157" s="102"/>
      <c r="AE157" s="105"/>
      <c r="AF157" s="105"/>
      <c r="AG157" s="105"/>
    </row>
    <row r="158" spans="2:33" ht="21" customHeight="1" x14ac:dyDescent="0.25">
      <c r="B158" s="77" t="s">
        <v>103</v>
      </c>
      <c r="C158" s="37"/>
      <c r="D158" s="37">
        <v>33471944</v>
      </c>
      <c r="Z158" s="105"/>
      <c r="AA158" s="102"/>
      <c r="AB158" s="102"/>
      <c r="AC158" s="102"/>
      <c r="AD158" s="102"/>
      <c r="AE158" s="105"/>
      <c r="AF158" s="105"/>
      <c r="AG158" s="105"/>
    </row>
    <row r="159" spans="2:33" ht="21" customHeight="1" x14ac:dyDescent="0.25">
      <c r="B159" s="77" t="s">
        <v>104</v>
      </c>
      <c r="C159" s="37"/>
      <c r="D159" s="37">
        <v>20346303</v>
      </c>
      <c r="Z159" s="105"/>
      <c r="AA159" s="102"/>
      <c r="AB159" s="102"/>
      <c r="AC159" s="102"/>
      <c r="AD159" s="102"/>
      <c r="AE159" s="105"/>
      <c r="AF159" s="105"/>
      <c r="AG159" s="105"/>
    </row>
    <row r="160" spans="2:33" ht="21" customHeight="1" x14ac:dyDescent="0.25">
      <c r="B160" s="77" t="s">
        <v>106</v>
      </c>
      <c r="C160" s="37"/>
      <c r="D160" s="37">
        <v>33528089</v>
      </c>
      <c r="Z160" s="105"/>
      <c r="AA160" s="102"/>
      <c r="AB160" s="102"/>
      <c r="AC160" s="102"/>
      <c r="AD160" s="102"/>
      <c r="AE160" s="105"/>
      <c r="AF160" s="105"/>
      <c r="AG160" s="105"/>
    </row>
    <row r="161" spans="2:33" ht="22.5" customHeight="1" x14ac:dyDescent="0.25">
      <c r="C161" s="1"/>
      <c r="D161" s="1"/>
      <c r="E161" s="1"/>
      <c r="F161" s="1"/>
      <c r="G161" s="1"/>
      <c r="Z161" s="105"/>
      <c r="AA161" s="102"/>
      <c r="AB161" s="102"/>
      <c r="AC161" s="102"/>
      <c r="AD161" s="102"/>
      <c r="AE161" s="105"/>
      <c r="AF161" s="105"/>
      <c r="AG161" s="105"/>
    </row>
    <row r="162" spans="2:33" ht="22.5" customHeight="1" x14ac:dyDescent="0.25">
      <c r="AA162"/>
      <c r="AB162"/>
      <c r="AC162"/>
      <c r="AD162"/>
    </row>
    <row r="163" spans="2:33" ht="27" customHeight="1" x14ac:dyDescent="0.25">
      <c r="B163" s="94" t="s">
        <v>36</v>
      </c>
      <c r="C163" s="94"/>
      <c r="D163" s="94"/>
      <c r="AA163"/>
      <c r="AB163"/>
      <c r="AC163"/>
      <c r="AD163"/>
    </row>
    <row r="164" spans="2:33" ht="21" customHeight="1" x14ac:dyDescent="0.25">
      <c r="B164" s="85" t="s">
        <v>37</v>
      </c>
      <c r="C164" s="85"/>
      <c r="D164" s="85"/>
      <c r="AA164"/>
      <c r="AB164"/>
      <c r="AC164"/>
      <c r="AD164"/>
    </row>
    <row r="165" spans="2:33" ht="27" customHeight="1" x14ac:dyDescent="0.25">
      <c r="B165" s="72" t="s">
        <v>3</v>
      </c>
      <c r="C165" s="73">
        <v>2409733689</v>
      </c>
      <c r="D165" s="73">
        <f>SUM(D167:D175)</f>
        <v>1708161697</v>
      </c>
      <c r="E165" s="1"/>
      <c r="F165" s="1"/>
      <c r="G165" s="1"/>
      <c r="AA165"/>
      <c r="AB165"/>
      <c r="AC165"/>
      <c r="AD165"/>
    </row>
    <row r="166" spans="2:33" ht="28.5" customHeight="1" x14ac:dyDescent="0.15">
      <c r="B166" s="56" t="s">
        <v>31</v>
      </c>
      <c r="C166" s="56" t="s">
        <v>5</v>
      </c>
      <c r="D166" s="56" t="s">
        <v>6</v>
      </c>
      <c r="E166" s="15"/>
      <c r="F166" s="1"/>
      <c r="G166" s="1"/>
    </row>
    <row r="167" spans="2:33" ht="30.75" customHeight="1" x14ac:dyDescent="0.15">
      <c r="B167" s="77" t="s">
        <v>32</v>
      </c>
      <c r="C167" s="37"/>
      <c r="D167" s="37">
        <v>166808773</v>
      </c>
      <c r="E167" s="1"/>
      <c r="F167" s="1"/>
      <c r="G167" s="1"/>
    </row>
    <row r="168" spans="2:33" ht="30.75" customHeight="1" x14ac:dyDescent="0.15">
      <c r="B168" s="77" t="s">
        <v>33</v>
      </c>
      <c r="C168" s="37"/>
      <c r="D168" s="37">
        <v>163606572</v>
      </c>
      <c r="E168" s="1"/>
      <c r="F168" s="1"/>
      <c r="G168" s="1"/>
    </row>
    <row r="169" spans="2:33" ht="30.75" customHeight="1" x14ac:dyDescent="0.15">
      <c r="B169" s="77" t="s">
        <v>34</v>
      </c>
      <c r="C169" s="37"/>
      <c r="D169" s="37">
        <v>191170229</v>
      </c>
      <c r="E169" s="1"/>
      <c r="F169" s="1"/>
      <c r="G169" s="1"/>
    </row>
    <row r="170" spans="2:33" ht="30.75" customHeight="1" x14ac:dyDescent="0.15">
      <c r="B170" s="77" t="s">
        <v>35</v>
      </c>
      <c r="C170" s="37"/>
      <c r="D170" s="37">
        <v>183237554</v>
      </c>
      <c r="E170" s="1"/>
      <c r="F170" s="1"/>
      <c r="G170" s="1"/>
    </row>
    <row r="171" spans="2:33" ht="30.75" customHeight="1" x14ac:dyDescent="0.15">
      <c r="B171" s="77" t="s">
        <v>101</v>
      </c>
      <c r="C171" s="37"/>
      <c r="D171" s="37">
        <v>186648279</v>
      </c>
      <c r="E171" s="1"/>
      <c r="F171" s="1"/>
      <c r="G171" s="1"/>
    </row>
    <row r="172" spans="2:33" ht="30.75" customHeight="1" x14ac:dyDescent="0.15">
      <c r="B172" s="77" t="s">
        <v>102</v>
      </c>
      <c r="C172" s="37"/>
      <c r="D172" s="37">
        <v>204177820</v>
      </c>
      <c r="E172" s="1"/>
      <c r="F172" s="1"/>
      <c r="G172" s="1"/>
    </row>
    <row r="173" spans="2:33" ht="30.75" customHeight="1" x14ac:dyDescent="0.15">
      <c r="B173" s="77" t="s">
        <v>103</v>
      </c>
      <c r="C173" s="37"/>
      <c r="D173" s="37">
        <v>224075592</v>
      </c>
      <c r="E173" s="1"/>
      <c r="F173" s="1"/>
      <c r="G173" s="1"/>
    </row>
    <row r="174" spans="2:33" ht="30.75" customHeight="1" x14ac:dyDescent="0.15">
      <c r="B174" s="77" t="s">
        <v>104</v>
      </c>
      <c r="C174" s="37"/>
      <c r="D174" s="37">
        <v>193560412</v>
      </c>
      <c r="E174" s="1"/>
      <c r="F174" s="1"/>
      <c r="G174" s="1"/>
    </row>
    <row r="175" spans="2:33" ht="30.75" customHeight="1" x14ac:dyDescent="0.15">
      <c r="B175" s="77" t="s">
        <v>106</v>
      </c>
      <c r="C175" s="37"/>
      <c r="D175" s="37">
        <v>194876466</v>
      </c>
      <c r="E175" s="1"/>
      <c r="F175" s="1"/>
      <c r="G175" s="1"/>
    </row>
    <row r="178" spans="1:7" ht="12" x14ac:dyDescent="0.2">
      <c r="B178" s="24"/>
    </row>
    <row r="179" spans="1:7" x14ac:dyDescent="0.15">
      <c r="B179" s="1" t="s">
        <v>107</v>
      </c>
    </row>
    <row r="180" spans="1:7" x14ac:dyDescent="0.15">
      <c r="D180" s="2" t="s">
        <v>47</v>
      </c>
    </row>
    <row r="191" spans="1:7" ht="12.75" x14ac:dyDescent="0.15">
      <c r="A191" s="108"/>
      <c r="B191" s="105"/>
      <c r="C191" s="108"/>
      <c r="D191" s="108"/>
      <c r="E191" s="108"/>
      <c r="F191" s="108"/>
      <c r="G191" s="23"/>
    </row>
    <row r="192" spans="1:7" x14ac:dyDescent="0.15">
      <c r="A192" s="105"/>
      <c r="B192" s="105"/>
      <c r="C192" s="109"/>
      <c r="D192" s="109"/>
      <c r="E192" s="109"/>
      <c r="F192" s="109"/>
    </row>
    <row r="193" spans="1:6" x14ac:dyDescent="0.15">
      <c r="A193" s="105"/>
      <c r="B193" s="105"/>
      <c r="C193" s="109"/>
      <c r="D193" s="109"/>
      <c r="E193" s="109"/>
      <c r="F193" s="109"/>
    </row>
    <row r="194" spans="1:6" x14ac:dyDescent="0.15">
      <c r="A194" s="105"/>
      <c r="B194" s="105"/>
      <c r="C194" s="109"/>
      <c r="D194" s="109"/>
      <c r="E194" s="109"/>
      <c r="F194" s="109"/>
    </row>
    <row r="195" spans="1:6" x14ac:dyDescent="0.15">
      <c r="A195" s="105"/>
      <c r="B195" s="105"/>
      <c r="C195" s="109"/>
      <c r="D195" s="109"/>
      <c r="E195" s="109"/>
      <c r="F195" s="109"/>
    </row>
    <row r="196" spans="1:6" x14ac:dyDescent="0.15">
      <c r="A196" s="105"/>
      <c r="B196" s="105"/>
      <c r="C196" s="109"/>
      <c r="D196" s="109"/>
      <c r="E196" s="109"/>
      <c r="F196" s="109"/>
    </row>
    <row r="197" spans="1:6" x14ac:dyDescent="0.15">
      <c r="A197" s="105"/>
      <c r="B197" s="105"/>
      <c r="C197" s="109"/>
      <c r="D197" s="109"/>
      <c r="E197" s="109"/>
      <c r="F197" s="109"/>
    </row>
    <row r="198" spans="1:6" x14ac:dyDescent="0.15">
      <c r="A198" s="105"/>
      <c r="B198" s="105"/>
      <c r="C198" s="109"/>
      <c r="D198" s="109"/>
      <c r="E198" s="109"/>
      <c r="F198" s="109"/>
    </row>
    <row r="199" spans="1:6" x14ac:dyDescent="0.15">
      <c r="A199" s="105"/>
      <c r="B199" s="105"/>
      <c r="C199" s="109"/>
      <c r="D199" s="109"/>
      <c r="E199" s="109"/>
      <c r="F199" s="109"/>
    </row>
    <row r="200" spans="1:6" x14ac:dyDescent="0.15">
      <c r="A200" s="105"/>
      <c r="B200" s="105"/>
      <c r="C200" s="109" t="s">
        <v>111</v>
      </c>
      <c r="D200" s="109" t="s">
        <v>112</v>
      </c>
      <c r="E200" s="109"/>
      <c r="F200" s="109"/>
    </row>
    <row r="201" spans="1:6" ht="12.75" x14ac:dyDescent="0.15">
      <c r="A201" s="105"/>
      <c r="B201" s="98" t="s">
        <v>32</v>
      </c>
      <c r="C201" s="110">
        <f>+D152</f>
        <v>2886960</v>
      </c>
      <c r="D201" s="110">
        <f>+D167</f>
        <v>166808773</v>
      </c>
      <c r="E201" s="109"/>
      <c r="F201" s="109"/>
    </row>
    <row r="202" spans="1:6" ht="12.75" x14ac:dyDescent="0.15">
      <c r="A202" s="105"/>
      <c r="B202" s="98" t="s">
        <v>33</v>
      </c>
      <c r="C202" s="110">
        <f t="shared" ref="C202:C209" si="22">+D153</f>
        <v>15292357</v>
      </c>
      <c r="D202" s="110">
        <f t="shared" ref="D202:D209" si="23">+D168</f>
        <v>163606572</v>
      </c>
      <c r="E202" s="109"/>
      <c r="F202" s="109"/>
    </row>
    <row r="203" spans="1:6" ht="12.75" x14ac:dyDescent="0.15">
      <c r="A203" s="105"/>
      <c r="B203" s="98" t="s">
        <v>34</v>
      </c>
      <c r="C203" s="110">
        <f t="shared" si="22"/>
        <v>21339913</v>
      </c>
      <c r="D203" s="110">
        <f t="shared" si="23"/>
        <v>191170229</v>
      </c>
      <c r="E203" s="109"/>
      <c r="F203" s="109"/>
    </row>
    <row r="204" spans="1:6" ht="12.75" x14ac:dyDescent="0.15">
      <c r="A204" s="105"/>
      <c r="B204" s="98" t="s">
        <v>35</v>
      </c>
      <c r="C204" s="110">
        <f t="shared" si="22"/>
        <v>27490724</v>
      </c>
      <c r="D204" s="110">
        <f t="shared" si="23"/>
        <v>183237554</v>
      </c>
      <c r="E204" s="109"/>
      <c r="F204" s="109"/>
    </row>
    <row r="205" spans="1:6" ht="12.75" x14ac:dyDescent="0.15">
      <c r="A205" s="105"/>
      <c r="B205" s="98" t="s">
        <v>101</v>
      </c>
      <c r="C205" s="110">
        <f t="shared" si="22"/>
        <v>27216235</v>
      </c>
      <c r="D205" s="110">
        <f t="shared" si="23"/>
        <v>186648279</v>
      </c>
      <c r="E205" s="109"/>
      <c r="F205" s="109"/>
    </row>
    <row r="206" spans="1:6" ht="12.75" x14ac:dyDescent="0.15">
      <c r="A206" s="105"/>
      <c r="B206" s="98" t="s">
        <v>102</v>
      </c>
      <c r="C206" s="110">
        <f t="shared" si="22"/>
        <v>23452803</v>
      </c>
      <c r="D206" s="110">
        <f t="shared" si="23"/>
        <v>204177820</v>
      </c>
      <c r="E206" s="109"/>
      <c r="F206" s="109"/>
    </row>
    <row r="207" spans="1:6" ht="12.75" x14ac:dyDescent="0.15">
      <c r="A207" s="105"/>
      <c r="B207" s="98" t="s">
        <v>103</v>
      </c>
      <c r="C207" s="110">
        <f t="shared" si="22"/>
        <v>33471944</v>
      </c>
      <c r="D207" s="110">
        <f t="shared" si="23"/>
        <v>224075592</v>
      </c>
      <c r="E207" s="109"/>
      <c r="F207" s="109"/>
    </row>
    <row r="208" spans="1:6" ht="12.75" x14ac:dyDescent="0.15">
      <c r="A208" s="105"/>
      <c r="B208" s="98" t="s">
        <v>104</v>
      </c>
      <c r="C208" s="110">
        <f t="shared" si="22"/>
        <v>20346303</v>
      </c>
      <c r="D208" s="110">
        <f t="shared" si="23"/>
        <v>193560412</v>
      </c>
      <c r="E208" s="109"/>
      <c r="F208" s="109"/>
    </row>
    <row r="209" spans="1:6" ht="12.75" x14ac:dyDescent="0.15">
      <c r="A209" s="105"/>
      <c r="B209" s="98" t="s">
        <v>106</v>
      </c>
      <c r="C209" s="110">
        <f t="shared" si="22"/>
        <v>33528089</v>
      </c>
      <c r="D209" s="110">
        <f t="shared" si="23"/>
        <v>194876466</v>
      </c>
      <c r="E209" s="109"/>
      <c r="F209" s="109"/>
    </row>
    <row r="210" spans="1:6" x14ac:dyDescent="0.15">
      <c r="A210" s="105"/>
      <c r="B210" s="105"/>
      <c r="C210" s="109"/>
      <c r="D210" s="109"/>
      <c r="E210" s="109"/>
      <c r="F210" s="109"/>
    </row>
    <row r="211" spans="1:6" x14ac:dyDescent="0.15">
      <c r="A211" s="105"/>
      <c r="B211" s="105"/>
      <c r="C211" s="109"/>
      <c r="D211" s="109"/>
      <c r="E211" s="109"/>
      <c r="F211" s="109"/>
    </row>
    <row r="212" spans="1:6" x14ac:dyDescent="0.15">
      <c r="A212" s="105"/>
      <c r="B212" s="105"/>
      <c r="C212" s="109"/>
      <c r="D212" s="109"/>
      <c r="E212" s="109"/>
      <c r="F212" s="109"/>
    </row>
    <row r="213" spans="1:6" x14ac:dyDescent="0.15">
      <c r="A213" s="105"/>
      <c r="B213" s="105"/>
      <c r="C213" s="109"/>
      <c r="D213" s="109"/>
      <c r="E213" s="109"/>
      <c r="F213" s="109"/>
    </row>
    <row r="214" spans="1:6" x14ac:dyDescent="0.15">
      <c r="A214" s="105"/>
      <c r="B214" s="105"/>
      <c r="C214" s="109"/>
      <c r="D214" s="109"/>
      <c r="E214" s="109"/>
      <c r="F214" s="109"/>
    </row>
    <row r="215" spans="1:6" x14ac:dyDescent="0.15">
      <c r="A215" s="105"/>
      <c r="B215" s="105"/>
      <c r="C215" s="109"/>
      <c r="D215" s="109"/>
      <c r="E215" s="109"/>
      <c r="F215" s="109"/>
    </row>
    <row r="216" spans="1:6" x14ac:dyDescent="0.15">
      <c r="A216" s="105"/>
      <c r="B216" s="105"/>
      <c r="C216" s="109"/>
      <c r="D216" s="109"/>
      <c r="E216" s="109"/>
      <c r="F216" s="109"/>
    </row>
    <row r="217" spans="1:6" x14ac:dyDescent="0.15">
      <c r="A217" s="105"/>
      <c r="B217" s="105"/>
      <c r="C217" s="109"/>
      <c r="D217" s="109"/>
      <c r="E217" s="109"/>
      <c r="F217" s="109"/>
    </row>
    <row r="218" spans="1:6" x14ac:dyDescent="0.15">
      <c r="A218" s="105"/>
      <c r="B218" s="105"/>
      <c r="C218" s="109"/>
      <c r="D218" s="109"/>
      <c r="E218" s="109"/>
      <c r="F218" s="109"/>
    </row>
    <row r="219" spans="1:6" x14ac:dyDescent="0.15">
      <c r="A219" s="105"/>
      <c r="B219" s="105"/>
      <c r="C219" s="109"/>
      <c r="D219" s="109"/>
      <c r="E219" s="109"/>
      <c r="F219" s="109"/>
    </row>
    <row r="220" spans="1:6" x14ac:dyDescent="0.15">
      <c r="A220" s="105"/>
      <c r="B220" s="105"/>
      <c r="C220" s="109"/>
      <c r="D220" s="109"/>
      <c r="E220" s="109"/>
      <c r="F220" s="109"/>
    </row>
    <row r="221" spans="1:6" x14ac:dyDescent="0.15">
      <c r="A221" s="105"/>
      <c r="B221" s="105"/>
      <c r="C221" s="109"/>
      <c r="D221" s="109"/>
      <c r="E221" s="109"/>
      <c r="F221" s="109"/>
    </row>
    <row r="222" spans="1:6" x14ac:dyDescent="0.15">
      <c r="A222" s="105"/>
      <c r="B222" s="105"/>
      <c r="C222" s="109"/>
      <c r="D222" s="109"/>
      <c r="E222" s="109"/>
      <c r="F222" s="109"/>
    </row>
    <row r="223" spans="1:6" x14ac:dyDescent="0.15">
      <c r="A223" s="105"/>
      <c r="B223" s="105"/>
      <c r="C223" s="109"/>
      <c r="D223" s="109"/>
      <c r="E223" s="109"/>
      <c r="F223" s="109"/>
    </row>
    <row r="224" spans="1:6" x14ac:dyDescent="0.15">
      <c r="A224" s="105"/>
      <c r="B224" s="105"/>
      <c r="C224" s="109"/>
      <c r="D224" s="109"/>
      <c r="E224" s="109"/>
      <c r="F224" s="109"/>
    </row>
    <row r="225" spans="1:6" x14ac:dyDescent="0.15">
      <c r="A225" s="105"/>
      <c r="B225" s="105"/>
      <c r="C225" s="109"/>
      <c r="D225" s="109"/>
      <c r="E225" s="109"/>
      <c r="F225" s="109"/>
    </row>
    <row r="226" spans="1:6" x14ac:dyDescent="0.15">
      <c r="A226" s="105"/>
      <c r="B226" s="105"/>
      <c r="C226" s="109"/>
      <c r="D226" s="109"/>
      <c r="E226" s="109"/>
      <c r="F226" s="109"/>
    </row>
    <row r="227" spans="1:6" x14ac:dyDescent="0.15">
      <c r="A227" s="105"/>
      <c r="B227" s="105"/>
      <c r="C227" s="109"/>
      <c r="D227" s="109"/>
      <c r="E227" s="109"/>
      <c r="F227" s="109"/>
    </row>
    <row r="228" spans="1:6" x14ac:dyDescent="0.15">
      <c r="A228" s="105"/>
      <c r="B228" s="105"/>
      <c r="C228" s="109"/>
      <c r="D228" s="109"/>
      <c r="E228" s="109"/>
      <c r="F228" s="109"/>
    </row>
    <row r="229" spans="1:6" x14ac:dyDescent="0.15">
      <c r="A229" s="105"/>
      <c r="B229" s="105"/>
      <c r="C229" s="109"/>
      <c r="D229" s="109"/>
      <c r="E229" s="109"/>
      <c r="F229" s="109"/>
    </row>
  </sheetData>
  <sortState ref="AA151:AD164">
    <sortCondition descending="1" ref="AC150"/>
  </sortState>
  <mergeCells count="22">
    <mergeCell ref="B163:D163"/>
    <mergeCell ref="B164:D164"/>
    <mergeCell ref="G15:G16"/>
    <mergeCell ref="B23:G23"/>
    <mergeCell ref="B36:G36"/>
    <mergeCell ref="B72:G72"/>
    <mergeCell ref="B81:G81"/>
    <mergeCell ref="B106:G106"/>
    <mergeCell ref="B15:B16"/>
    <mergeCell ref="C15:C16"/>
    <mergeCell ref="D15:D16"/>
    <mergeCell ref="E15:E16"/>
    <mergeCell ref="F15:F16"/>
    <mergeCell ref="B121:G121"/>
    <mergeCell ref="B129:G129"/>
    <mergeCell ref="B148:D148"/>
    <mergeCell ref="B149:D149"/>
    <mergeCell ref="B1:G1"/>
    <mergeCell ref="B2:G2"/>
    <mergeCell ref="B3:G3"/>
    <mergeCell ref="B5:G5"/>
    <mergeCell ref="B6:B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1" max="16383" man="1"/>
  </rowBreaks>
  <colBreaks count="1" manualBreakCount="1">
    <brk id="7" max="2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SETIEMBRE</vt:lpstr>
      <vt:lpstr>SETIEMBRE!Área_de_impresión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2022-05-13T21:50:41Z</cp:lastPrinted>
  <dcterms:created xsi:type="dcterms:W3CDTF">2019-08-01T14:18:15Z</dcterms:created>
  <dcterms:modified xsi:type="dcterms:W3CDTF">2022-10-19T16:26:31Z</dcterms:modified>
</cp:coreProperties>
</file>